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943"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'Polročná_správa'!#REF!</definedName>
  </definedNames>
  <calcPr fullCalcOnLoad="1"/>
</workbook>
</file>

<file path=xl/sharedStrings.xml><?xml version="1.0" encoding="utf-8"?>
<sst xmlns="http://schemas.openxmlformats.org/spreadsheetml/2006/main" count="1241" uniqueCount="920">
  <si>
    <t>regulovaná informácia</t>
  </si>
  <si>
    <t>POLROČNÁ SPRÁVA</t>
  </si>
  <si>
    <t>emitenta akcií alebo dlhových cenných papierov, ktoré boli prijaté na obchodovanie na regulovanom trhu</t>
  </si>
  <si>
    <t>v zmysle zákona o burze cenných papierov</t>
  </si>
  <si>
    <t>Časť 1.- Identifikácia emitenta</t>
  </si>
  <si>
    <t>Informačná povinnosť za polrok:</t>
  </si>
  <si>
    <t>IČO:</t>
  </si>
  <si>
    <t>00677957</t>
  </si>
  <si>
    <t>LEI:</t>
  </si>
  <si>
    <t>097900BGMQ0000061885</t>
  </si>
  <si>
    <t>Účtovné obdobie:</t>
  </si>
  <si>
    <t>od:</t>
  </si>
  <si>
    <t>do:</t>
  </si>
  <si>
    <t>Právna forma</t>
  </si>
  <si>
    <t>akciová spoločnosť</t>
  </si>
  <si>
    <t>Obchodné meno / názov:</t>
  </si>
  <si>
    <t>CHEMINVEST, a. s.</t>
  </si>
  <si>
    <t>Sídlo:</t>
  </si>
  <si>
    <t>ulica, číslo</t>
  </si>
  <si>
    <t>Sokolovská 2</t>
  </si>
  <si>
    <t>PSČ</t>
  </si>
  <si>
    <t>06601</t>
  </si>
  <si>
    <t>Obec</t>
  </si>
  <si>
    <t>Humenné</t>
  </si>
  <si>
    <t>Kontaktná osoba:</t>
  </si>
  <si>
    <t>Ing. Viera Füryová</t>
  </si>
  <si>
    <t>Tel.:</t>
  </si>
  <si>
    <t>smerové číslo</t>
  </si>
  <si>
    <t>057</t>
  </si>
  <si>
    <t>číslo:</t>
  </si>
  <si>
    <t>7886450</t>
  </si>
  <si>
    <t>Fax:</t>
  </si>
  <si>
    <t>E-mail:</t>
  </si>
  <si>
    <t>Webové sídlo:</t>
  </si>
  <si>
    <t>www.cheminvest.sk</t>
  </si>
  <si>
    <t>Dátum vzniku:</t>
  </si>
  <si>
    <t>1. 4. 1992</t>
  </si>
  <si>
    <t>Základné imanie (v EUR):</t>
  </si>
  <si>
    <t>564604</t>
  </si>
  <si>
    <t>Zakladateľ:</t>
  </si>
  <si>
    <t>FNM</t>
  </si>
  <si>
    <r>
      <t xml:space="preserve">Oznámenie spôsobu zverejnenia polročnej finančnej správy                  </t>
    </r>
    <r>
      <rPr>
        <i/>
        <sz val="10"/>
        <rFont val="Arial"/>
        <family val="2"/>
      </rPr>
      <t>§ 47 ods. 4 zákona o burze</t>
    </r>
  </si>
  <si>
    <t xml:space="preserve">Adresa internetovej stránky emitenta, alebo názov dennej tlače, alebo názov všeobecne uznávaného informačného systému, v ktorej bola polročná finančná správa zverejnená </t>
  </si>
  <si>
    <t>Dátum zverejnenia</t>
  </si>
  <si>
    <r>
      <t xml:space="preserve">Čas zverejnenia                    </t>
    </r>
    <r>
      <rPr>
        <sz val="10"/>
        <rFont val="Arial"/>
        <family val="2"/>
      </rPr>
      <t>§ 47 ods. 8 zákona o burze</t>
    </r>
  </si>
  <si>
    <t>Predmet podnikania:</t>
  </si>
  <si>
    <t>Časť 2. Účtovná závierka</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</si>
  <si>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</si>
  <si>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Priebežná  účtovná závierka podľa SAS</t>
  </si>
  <si>
    <t>Účtovná závierka-základné údaje</t>
  </si>
  <si>
    <t>Príloha č. 1 (P1Účtovná závierka)</t>
  </si>
  <si>
    <t>Tieto formuláre sú pre emitentov cenných papierov, ktorí zostavujú účtovnú závierku podľa slovenských účtovných štandardov ako veľká účtovná jednotka a subjekt verejného záujmu.  Podľa § 2 ods. 14 zákona o účtovníctve subjektom verejného záujmu sa rozumie účtovná jednotka, ktorá emitovala cenné papiere a tie boli prijaté na obchodovanie na regulovanom trhu ktoréhokoľvek členského štátu Európskej únie</t>
  </si>
  <si>
    <t>Súvaha priebežnej účtovnej závierky-aktíva                       BO: 30.6.  PO: 31.12.</t>
  </si>
  <si>
    <t>Príloha č. 2 (P2Súvaha-aktíva)</t>
  </si>
  <si>
    <t>Súvaha priebežnej účtovnej závierky-pasíva                      BO: 30.6.  PO: 31.12.</t>
  </si>
  <si>
    <t>Príloha č. 3 (P3Súvaha-pasíva)</t>
  </si>
  <si>
    <t>Príloha č. 4 (P4Výkaz ziskov a strát)</t>
  </si>
  <si>
    <t>Poznámky priebežnej účtovnej závierky</t>
  </si>
  <si>
    <t>Príloha č. 5 (P5Poznámky)</t>
  </si>
  <si>
    <t>V  § 35 ods. 5, 6, 7 zákona o burze je ustanovený minimálny obsah skrátenej priebežnej účtovnej závierky</t>
  </si>
  <si>
    <t>Príloha č. 6 (P6CASH-FLOW-Priama metóda)</t>
  </si>
  <si>
    <t>Príloha č. 7 (P7CASH FLOW-Nepriama metóda)</t>
  </si>
  <si>
    <t>alebo</t>
  </si>
  <si>
    <t>Priebežná  účtovná závierka podľa IAS/IFRS</t>
  </si>
  <si>
    <r>
      <t>UPOZORNENIE</t>
    </r>
    <r>
      <rPr>
        <sz val="10"/>
        <rFont val="Arial"/>
        <family val="2"/>
      </rPr>
      <t xml:space="preserve">                                                                 </t>
    </r>
  </si>
  <si>
    <t>Výkaz o finančnej situácii priebežnej účtovnej závierky podľa IAS/IFRS</t>
  </si>
  <si>
    <t>Príloha č. 8 (P8Súvaha podľa IAS/IFRS)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</si>
  <si>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</si>
  <si>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Výkaz komplexného výsledku priebežnej účtovnej závierky podľa IAS/IFRS</t>
  </si>
  <si>
    <t>Príloha č. 9 (P9Výkaz ZaS podľa IAS/IFRS)</t>
  </si>
  <si>
    <t>V zmysle § 17a zákona o účtovníctve banky a poisťovne zostavujú účtovnú závierku podľa IAS/IFRS.</t>
  </si>
  <si>
    <t>Výkaz zmien vo vlastnom imaní podľa IAS/IFRS</t>
  </si>
  <si>
    <t>Príloha č. 10 (P10Výkaz zmien vo VI podľa IAS/IFRS)</t>
  </si>
  <si>
    <t>Výkaz peňažných tokov podľa IAS/IFRS</t>
  </si>
  <si>
    <t>Príloha č. 11 (P11Výkaz PT podľa IAS/IFRS)</t>
  </si>
  <si>
    <t>Poznámky podľa IAS/IFRS</t>
  </si>
  <si>
    <t>Príloha č. 13 (P13Poznámky podľa IAS/IFRS)</t>
  </si>
  <si>
    <r>
      <t>(§ 35 ods. 11 zákona o burze)</t>
    </r>
    <r>
      <rPr>
        <b/>
        <sz val="10"/>
        <rFont val="Arial"/>
        <family val="2"/>
      </rPr>
      <t xml:space="preserve"> Ak polročná finančná správa nebola overená alebo preverená audítorom, emitent uvedie o tejto skutočnosti vo svojej správe vyhlásenie !</t>
    </r>
  </si>
  <si>
    <r>
      <t xml:space="preserve">Polročná finančná správa bola overená, alebo preverená audítorom </t>
    </r>
    <r>
      <rPr>
        <sz val="10"/>
        <rFont val="Arial"/>
        <family val="2"/>
      </rPr>
      <t>(u polročnej správy nie je povinnosť)  (áno/nie)</t>
    </r>
  </si>
  <si>
    <t xml:space="preserve">Vyhlásenie emitenta podľa § 35 ods. 11 zákona o burze o tom, že polročná správa nebola overená alebo preverená audítorom </t>
  </si>
  <si>
    <t>Obchodné meno audítorskej spoločnosti, sídlo / číslo licencie alebo meno a priezvisko audítora, adresa/číslo licencie:</t>
  </si>
  <si>
    <t>Dátum auditu:</t>
  </si>
  <si>
    <t>§ 35 ods. 3 zákona o burze</t>
  </si>
  <si>
    <r>
      <t xml:space="preserve">1. Zostavuje konsolidovanú účtovnú závierku  (áno/ </t>
    </r>
    <r>
      <rPr>
        <sz val="10"/>
        <rFont val="Arial"/>
        <family val="2"/>
      </rPr>
      <t xml:space="preserve">v prípade, že nezostavuje uviesť </t>
    </r>
    <r>
      <rPr>
        <b/>
        <sz val="10"/>
        <rFont val="Arial"/>
        <family val="2"/>
      </rPr>
      <t>nie)</t>
    </r>
  </si>
  <si>
    <t>Priebežná  konsolidovaná účtovná závierka podľa IAS/IFRS</t>
  </si>
  <si>
    <t>Výkaz o finančnej situácii podľa IAS/IFRS</t>
  </si>
  <si>
    <t>Príloha č. 14 (P14Súvaha podľa IAS/IFRS)</t>
  </si>
  <si>
    <t>Výkaz komplexného výsledku podľa IAS/IFRS</t>
  </si>
  <si>
    <t>Príloha č. 15 (P15Výkaz ZaS podľa IAS/IFRS)</t>
  </si>
  <si>
    <t>Príloha č. 16 (P16Výkaz zmien vo VI podľa IAS/IFRS)</t>
  </si>
  <si>
    <t>Príloha č. 17 (P17Výkaz PT podľa IAS/IFRS)</t>
  </si>
  <si>
    <t>Príloha č. 18 (P18Poznámky podľa IAS/IFRS)</t>
  </si>
  <si>
    <t xml:space="preserve">Časť 3. Priebežná správa </t>
  </si>
  <si>
    <t>Podľa § 35 ods. 2 písm. a) polročná správa obsahuje priebežnú správu vypracovanú v súlade s § 35 ods. 9 zákona o burze</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</si>
  <si>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</si>
  <si>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</si>
  <si>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</si>
  <si>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</si>
  <si>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</si>
  <si>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35 ods. 2 písm. c) zákona o burze</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</si>
  <si>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</si>
  <si>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</si>
  <si>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</si>
  <si>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</si>
  <si>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</si>
  <si>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Základné údaje k priebežnej účtovnej závierke</t>
  </si>
  <si>
    <t>ÚČTOVNÁ ZÁVIERKA</t>
  </si>
  <si>
    <t>( INDIVIDUÁLNA )</t>
  </si>
  <si>
    <t xml:space="preserve">k    </t>
  </si>
  <si>
    <t>(v  celých eurách)</t>
  </si>
  <si>
    <t>Účtovná závierka</t>
  </si>
  <si>
    <t>Účtovná jednotka</t>
  </si>
  <si>
    <t xml:space="preserve"> – riadna</t>
  </si>
  <si>
    <t xml:space="preserve"> – mimoriadna</t>
  </si>
  <si>
    <t>x</t>
  </si>
  <si>
    <t xml:space="preserve"> – priebežná</t>
  </si>
  <si>
    <t>X</t>
  </si>
  <si>
    <t xml:space="preserve"> – veľká</t>
  </si>
  <si>
    <r>
      <t>Obchodné meno  (</t>
    </r>
    <r>
      <rPr>
        <sz val="12"/>
        <rFont val="Arial"/>
        <family val="2"/>
      </rPr>
      <t xml:space="preserve"> názov účtovnej jednotky)</t>
    </r>
  </si>
  <si>
    <r>
      <t>Sídlo účtovnej jednotky</t>
    </r>
    <r>
      <rPr>
        <sz val="12"/>
        <rFont val="Arial"/>
        <family val="2"/>
      </rPr>
      <t>,  ulica a číslo</t>
    </r>
  </si>
  <si>
    <t>Názov obce</t>
  </si>
  <si>
    <t>Smerové číslo telefónu:</t>
  </si>
  <si>
    <t>Číslo telefónu:</t>
  </si>
  <si>
    <t>Číslo faxu:</t>
  </si>
  <si>
    <t xml:space="preserve">e-mail: </t>
  </si>
  <si>
    <t xml:space="preserve"> Zostavená dňa:</t>
  </si>
  <si>
    <t>Meno a funkcia štatutárneho orgánu účtovnej jednotky alebo člena štatutárneho orgánu účtovnej jednotky alebo meno a funkciu fyzickej osoby, ktorá je účtovnou jednotkou:</t>
  </si>
  <si>
    <t xml:space="preserve"> Schválená dňa:</t>
  </si>
  <si>
    <t>Súvaha priebežnej účtovnej závierky-aktíva (v celých eurách)</t>
  </si>
  <si>
    <t>Za obdobie od do:</t>
  </si>
  <si>
    <t>Bezprostredne predchádzajúce obdobie od do:</t>
  </si>
  <si>
    <t>Názov účtovnej jednotky:</t>
  </si>
  <si>
    <t>Označ.</t>
  </si>
  <si>
    <t>STRANA AKTÍV</t>
  </si>
  <si>
    <t>Číslo riadku</t>
  </si>
  <si>
    <t>Bežné účtovné obdobie</t>
  </si>
  <si>
    <t>Bezprostredne predchádzajúce účtovné obdobie (31.12.)</t>
  </si>
  <si>
    <t>Brutto</t>
  </si>
  <si>
    <t>Netto</t>
  </si>
  <si>
    <t>Korekcia</t>
  </si>
  <si>
    <t>Spolu majetok</t>
  </si>
  <si>
    <t>001</t>
  </si>
  <si>
    <t>A.</t>
  </si>
  <si>
    <t>Neobežný majetok</t>
  </si>
  <si>
    <t>002</t>
  </si>
  <si>
    <t>A.I.</t>
  </si>
  <si>
    <t>Dlhodobý nehmotný majetok sučet</t>
  </si>
  <si>
    <t>003</t>
  </si>
  <si>
    <t>A. I. 1.</t>
  </si>
  <si>
    <t>Aktivované náklady na vývoj</t>
  </si>
  <si>
    <t>004</t>
  </si>
  <si>
    <t xml:space="preserve">       2.</t>
  </si>
  <si>
    <t>Softvér</t>
  </si>
  <si>
    <t>005</t>
  </si>
  <si>
    <t xml:space="preserve">       3.</t>
  </si>
  <si>
    <t>Oceniteľné práva</t>
  </si>
  <si>
    <t>006</t>
  </si>
  <si>
    <t xml:space="preserve">       4.</t>
  </si>
  <si>
    <t>Goodwill</t>
  </si>
  <si>
    <t>007</t>
  </si>
  <si>
    <t xml:space="preserve">       5.</t>
  </si>
  <si>
    <t>Ostatný dlhodobý nehmotný majetok</t>
  </si>
  <si>
    <t>008</t>
  </si>
  <si>
    <t xml:space="preserve">       6.</t>
  </si>
  <si>
    <t>Obstarávaný dlhodobý nehmotný majetok</t>
  </si>
  <si>
    <t>009</t>
  </si>
  <si>
    <t xml:space="preserve">      7.</t>
  </si>
  <si>
    <t>Poskytnuté preddavky na dlhodobý nehmotný majetok</t>
  </si>
  <si>
    <t>010</t>
  </si>
  <si>
    <t>A.II.</t>
  </si>
  <si>
    <t>Dlhodobý hmotný majetok súčet</t>
  </si>
  <si>
    <t>011</t>
  </si>
  <si>
    <t>A.II.1.</t>
  </si>
  <si>
    <t>Pozemky</t>
  </si>
  <si>
    <t>012</t>
  </si>
  <si>
    <t>2.</t>
  </si>
  <si>
    <t>Stavby</t>
  </si>
  <si>
    <t>013</t>
  </si>
  <si>
    <t>3.</t>
  </si>
  <si>
    <t>Samostatné hnuteľné veci a súbory hnuteľných vecí</t>
  </si>
  <si>
    <t>014</t>
  </si>
  <si>
    <t>4.</t>
  </si>
  <si>
    <t>Pestovateľské celky trvalých porastov</t>
  </si>
  <si>
    <t>015</t>
  </si>
  <si>
    <t>5.</t>
  </si>
  <si>
    <t>Základné stádo a ťažné zvieratá</t>
  </si>
  <si>
    <t>016</t>
  </si>
  <si>
    <t>6.</t>
  </si>
  <si>
    <t>Ostatný dlhodobý hmotný majetok</t>
  </si>
  <si>
    <t>017</t>
  </si>
  <si>
    <t>7.</t>
  </si>
  <si>
    <t>Obstarávaný dlhodobý hmotný majetok</t>
  </si>
  <si>
    <t>018</t>
  </si>
  <si>
    <t>8.</t>
  </si>
  <si>
    <t>Poskytnuté preddavky na dlhodobý hmotný majetok</t>
  </si>
  <si>
    <t>019</t>
  </si>
  <si>
    <t>9.</t>
  </si>
  <si>
    <t>Opravná položka k nadobudnutému majetku</t>
  </si>
  <si>
    <t>020</t>
  </si>
  <si>
    <t>A.III.</t>
  </si>
  <si>
    <t>Dlhodobý finančný majetok súčet</t>
  </si>
  <si>
    <t>021</t>
  </si>
  <si>
    <t>A.III.1.</t>
  </si>
  <si>
    <t>Podielové cenné papiere a podiely v prepojených účtovných jednotkách</t>
  </si>
  <si>
    <t>022</t>
  </si>
  <si>
    <t>Podielové cenné papiere a podiely s podielovou účasťou okrem v prepojených účtovných jednotkách</t>
  </si>
  <si>
    <t>023</t>
  </si>
  <si>
    <t>Ostatné realizovateľné cenné papiere a podiely</t>
  </si>
  <si>
    <t>024</t>
  </si>
  <si>
    <t>Pôžičky prepojeným účtovným jednotkám</t>
  </si>
  <si>
    <t>025</t>
  </si>
  <si>
    <t>Pôžičky v rámci podielovej účasti okrem prepojeným účtovným jednotkám</t>
  </si>
  <si>
    <t>026</t>
  </si>
  <si>
    <t>Ostatné pôžičky</t>
  </si>
  <si>
    <t>027</t>
  </si>
  <si>
    <t>Dlhové cenné papiere a ostatný dlhodobý finančný majetok</t>
  </si>
  <si>
    <t>028</t>
  </si>
  <si>
    <t>Pôžičky a ostatný dlhodobý finančný majetok so zostatkovou dobou splatnosti najviac jeden rok</t>
  </si>
  <si>
    <t>029</t>
  </si>
  <si>
    <t>Účty v bankách s dobou viazanosti dlhšou ako jeden rok</t>
  </si>
  <si>
    <t>030</t>
  </si>
  <si>
    <t>10.</t>
  </si>
  <si>
    <t>Obstarávaný dlhodobý finančný majetok</t>
  </si>
  <si>
    <t>031</t>
  </si>
  <si>
    <t>11.</t>
  </si>
  <si>
    <t>Poskytnuté preddavky na dlhodobý finančný majetok</t>
  </si>
  <si>
    <t>032</t>
  </si>
  <si>
    <t>B.</t>
  </si>
  <si>
    <t>Obežný majetok</t>
  </si>
  <si>
    <t>033</t>
  </si>
  <si>
    <t>B.I.</t>
  </si>
  <si>
    <t>Zásoby súčet</t>
  </si>
  <si>
    <t>034</t>
  </si>
  <si>
    <t>B.I.1.</t>
  </si>
  <si>
    <t>Materiál</t>
  </si>
  <si>
    <t>035</t>
  </si>
  <si>
    <t>Nedokončená výroba a polotovary vlastnej výroby</t>
  </si>
  <si>
    <t>036</t>
  </si>
  <si>
    <t>Výrobky</t>
  </si>
  <si>
    <t>037</t>
  </si>
  <si>
    <t>Zvieratá</t>
  </si>
  <si>
    <t>038</t>
  </si>
  <si>
    <t>Tovar</t>
  </si>
  <si>
    <t>039</t>
  </si>
  <si>
    <t>Poskytnuté preddavky na zásoby</t>
  </si>
  <si>
    <t>040</t>
  </si>
  <si>
    <t>B.II.</t>
  </si>
  <si>
    <t>Dlhodobé pohľadávky súčet</t>
  </si>
  <si>
    <t>041</t>
  </si>
  <si>
    <t>B.II.1.</t>
  </si>
  <si>
    <t>Pohľadávky z obchodného styku  súčet</t>
  </si>
  <si>
    <t>042</t>
  </si>
  <si>
    <t>1.a.</t>
  </si>
  <si>
    <t>Pohľadávky z obchodného styku voči prepojeným účtovným jednotkám</t>
  </si>
  <si>
    <t>043</t>
  </si>
  <si>
    <t>1.b.</t>
  </si>
  <si>
    <t>Pohľadávky z obchodného styku v rámci podielovej účasti okrem pohľadávok voči prepojeným účtovným jednotkám</t>
  </si>
  <si>
    <t>044</t>
  </si>
  <si>
    <t>1.c.</t>
  </si>
  <si>
    <t>Ostatné pohľadávky z obchodného styku</t>
  </si>
  <si>
    <t>045</t>
  </si>
  <si>
    <t>Čistá hodnota zákazky</t>
  </si>
  <si>
    <t>046</t>
  </si>
  <si>
    <t>Ostatné pohľadávky voči prepojeným účtovným jednotkám</t>
  </si>
  <si>
    <t>047</t>
  </si>
  <si>
    <t>Ostatné pohľadávky v rámci podielovej účasti okrem pohľadávok voči prepojeným účtovným jednotkám</t>
  </si>
  <si>
    <t>048</t>
  </si>
  <si>
    <t>Pohľadávky voči spoločníkom,členom a združeniu</t>
  </si>
  <si>
    <t>049</t>
  </si>
  <si>
    <t>Pohľadávky z derivátových operácií</t>
  </si>
  <si>
    <t>050</t>
  </si>
  <si>
    <t>Iné pohľadávky</t>
  </si>
  <si>
    <t>051</t>
  </si>
  <si>
    <t>Odložená daňová pohľadávka</t>
  </si>
  <si>
    <t>052</t>
  </si>
  <si>
    <t>B.III.</t>
  </si>
  <si>
    <t>Krátkodobé pohľadávky súčet</t>
  </si>
  <si>
    <t>053</t>
  </si>
  <si>
    <t>B.III.1.</t>
  </si>
  <si>
    <t>Pohľadávky z obchodného styku</t>
  </si>
  <si>
    <t>054</t>
  </si>
  <si>
    <t>055</t>
  </si>
  <si>
    <t>056</t>
  </si>
  <si>
    <t>058</t>
  </si>
  <si>
    <t>059</t>
  </si>
  <si>
    <t>060</t>
  </si>
  <si>
    <t>061</t>
  </si>
  <si>
    <t>Sociálne poistenie</t>
  </si>
  <si>
    <t>062</t>
  </si>
  <si>
    <t>Daňové pohľadávky a dotácie</t>
  </si>
  <si>
    <t>063</t>
  </si>
  <si>
    <t>064</t>
  </si>
  <si>
    <t>065</t>
  </si>
  <si>
    <t>B.IV.</t>
  </si>
  <si>
    <t>Krátkodobý finančný majetok súčet</t>
  </si>
  <si>
    <t>66</t>
  </si>
  <si>
    <t>B.IV.1.</t>
  </si>
  <si>
    <t>Krátkodobý finančný majetok v prepojených účtovných jednotkách</t>
  </si>
  <si>
    <t>67</t>
  </si>
  <si>
    <t>Krátkodobý finančný majetok bez krátkodobého finančného majetku v prepojených účtovných jednotkách</t>
  </si>
  <si>
    <t>68</t>
  </si>
  <si>
    <t>Vlastné akcie a vlastné obchodné podiely</t>
  </si>
  <si>
    <t>69</t>
  </si>
  <si>
    <t>Obstarávaný krátkodobý finančný majetok</t>
  </si>
  <si>
    <t>70</t>
  </si>
  <si>
    <t>B.V.</t>
  </si>
  <si>
    <t xml:space="preserve">Finančné účty </t>
  </si>
  <si>
    <t>71</t>
  </si>
  <si>
    <t>B.V.1.</t>
  </si>
  <si>
    <t>Peniaze</t>
  </si>
  <si>
    <t>72</t>
  </si>
  <si>
    <t>Účty v bankách</t>
  </si>
  <si>
    <t>73</t>
  </si>
  <si>
    <t>C.</t>
  </si>
  <si>
    <t>Časové rozlíšenie súčet</t>
  </si>
  <si>
    <t>74</t>
  </si>
  <si>
    <t>C.  1.</t>
  </si>
  <si>
    <t>Náklady budúcich období dlhodobé</t>
  </si>
  <si>
    <t>75</t>
  </si>
  <si>
    <t>Náklady budúcich období krátkodobé</t>
  </si>
  <si>
    <t>76</t>
  </si>
  <si>
    <t>Príjmy budúcich období dlhodobé</t>
  </si>
  <si>
    <t>77</t>
  </si>
  <si>
    <t>Príjmy budúcich období krátkodobé</t>
  </si>
  <si>
    <t>78</t>
  </si>
  <si>
    <t>Súvaha priebežnej účtovnej závierky-pasíva (v celých eurách)</t>
  </si>
  <si>
    <t>STRANA PASÍV</t>
  </si>
  <si>
    <t>Bezprostredne predchádzajúce účtovné obdobie  (31.12.)</t>
  </si>
  <si>
    <t>Spolu vlastné imanie a záväzky</t>
  </si>
  <si>
    <t>79</t>
  </si>
  <si>
    <t>Vlastné imanie</t>
  </si>
  <si>
    <t>80</t>
  </si>
  <si>
    <t>Základné imanie</t>
  </si>
  <si>
    <t>81</t>
  </si>
  <si>
    <t>A.I.   1.</t>
  </si>
  <si>
    <t>82</t>
  </si>
  <si>
    <t>Zmena základného imania</t>
  </si>
  <si>
    <t>83</t>
  </si>
  <si>
    <t>Pohľadávky za upísané vlastné imanie</t>
  </si>
  <si>
    <t>84</t>
  </si>
  <si>
    <t>Emisné ážio</t>
  </si>
  <si>
    <t>85</t>
  </si>
  <si>
    <t>Ostatné kapitálové fondy</t>
  </si>
  <si>
    <t>86</t>
  </si>
  <si>
    <t>A.IV.</t>
  </si>
  <si>
    <t xml:space="preserve">Zákonné rezervné fondy </t>
  </si>
  <si>
    <t>87</t>
  </si>
  <si>
    <t>A.IV.1.</t>
  </si>
  <si>
    <t>Zákonný rezervný fond a nedeliteľný fond</t>
  </si>
  <si>
    <t>88</t>
  </si>
  <si>
    <t>Rezervný fond na vlastné akcie a vlastné podiely</t>
  </si>
  <si>
    <t>89</t>
  </si>
  <si>
    <t>A.V.</t>
  </si>
  <si>
    <t>Ostatné fondy zo zisku</t>
  </si>
  <si>
    <t>90</t>
  </si>
  <si>
    <t>A.V.1.</t>
  </si>
  <si>
    <t xml:space="preserve">Štatutárne fondy </t>
  </si>
  <si>
    <t>91</t>
  </si>
  <si>
    <t>Ostatné fondy</t>
  </si>
  <si>
    <t>92</t>
  </si>
  <si>
    <t>A.VI.</t>
  </si>
  <si>
    <t>Oceňovacie rozdiely z precenenia súčet</t>
  </si>
  <si>
    <t>93</t>
  </si>
  <si>
    <t>A.VI.1.</t>
  </si>
  <si>
    <t>Oceňovacie rozdiely z precenenia majetku a záväzkov</t>
  </si>
  <si>
    <t>94</t>
  </si>
  <si>
    <t>Oceňovacie rozdiely z kapitálových účastín</t>
  </si>
  <si>
    <t>95</t>
  </si>
  <si>
    <t>Oceňovacie rozdiely z precenenia pri zlúčení, splynutí a rozdelení</t>
  </si>
  <si>
    <t>96</t>
  </si>
  <si>
    <t>A.VII.</t>
  </si>
  <si>
    <t>Výsledok hospodárenia minulých rokov</t>
  </si>
  <si>
    <t>97</t>
  </si>
  <si>
    <t>A.VII.1.</t>
  </si>
  <si>
    <t>Nerozdelený zisk minulých rokov</t>
  </si>
  <si>
    <t>98</t>
  </si>
  <si>
    <t>Neuhradená strata minulých rokov</t>
  </si>
  <si>
    <t>99</t>
  </si>
  <si>
    <t>A.VIII.</t>
  </si>
  <si>
    <t>Výsledok hospodárenia za účtovné obdobie po zdanení</t>
  </si>
  <si>
    <t>100</t>
  </si>
  <si>
    <t>Záväzky</t>
  </si>
  <si>
    <t>101</t>
  </si>
  <si>
    <t>Dlhodobé záväzky súčet</t>
  </si>
  <si>
    <t>102</t>
  </si>
  <si>
    <t>Dlhodobé záväzky z obchodného styku súčet</t>
  </si>
  <si>
    <t>103</t>
  </si>
  <si>
    <t>Záväzky z obchodného styku voči prepojeným účtovným jednotkám</t>
  </si>
  <si>
    <t>104</t>
  </si>
  <si>
    <t>Záväzky z obchodného styku v rámci podielovej účasti okrem záväzkov voči prepojeným účtovným jednotkám</t>
  </si>
  <si>
    <t>105</t>
  </si>
  <si>
    <t>Ostatné záväzky z obchodného styku</t>
  </si>
  <si>
    <t>106</t>
  </si>
  <si>
    <t>107</t>
  </si>
  <si>
    <t>Ostatné záväzky voči prepojeným účtovným jednotkám</t>
  </si>
  <si>
    <t>108</t>
  </si>
  <si>
    <t>Ostatné záväzky v rámci podielovej účasti okrem záväzkov voči prepojeným účtovným jednotkám</t>
  </si>
  <si>
    <t>109</t>
  </si>
  <si>
    <t>Ostatné dlhodobé záväzky</t>
  </si>
  <si>
    <t>110</t>
  </si>
  <si>
    <t>Dlhodobé prijaté preddavky</t>
  </si>
  <si>
    <t>111</t>
  </si>
  <si>
    <t>Dlhodobé zmenky na úhradu</t>
  </si>
  <si>
    <t>112</t>
  </si>
  <si>
    <t>Vydané dlhopisy</t>
  </si>
  <si>
    <t>113</t>
  </si>
  <si>
    <t>Záväzky zo sociálneho fondu</t>
  </si>
  <si>
    <t>114</t>
  </si>
  <si>
    <t>Iné dlhodobé záväzky</t>
  </si>
  <si>
    <t>115</t>
  </si>
  <si>
    <t>Dlhodobé záväzky z derivátových operácií</t>
  </si>
  <si>
    <t>116</t>
  </si>
  <si>
    <t>12.</t>
  </si>
  <si>
    <t>Odložený daňový záväzok</t>
  </si>
  <si>
    <t>117</t>
  </si>
  <si>
    <t>Dlhodobé rezervy</t>
  </si>
  <si>
    <t>118</t>
  </si>
  <si>
    <t>Zákonné rezervy</t>
  </si>
  <si>
    <t>119</t>
  </si>
  <si>
    <t>Ostatné rezervy</t>
  </si>
  <si>
    <t>120</t>
  </si>
  <si>
    <t>Dlhodobé bankové úvery</t>
  </si>
  <si>
    <t>121</t>
  </si>
  <si>
    <t>Krátkodobé záväzky súčet</t>
  </si>
  <si>
    <t>122</t>
  </si>
  <si>
    <t>Záväzky z obchodného styku súčet</t>
  </si>
  <si>
    <t>123</t>
  </si>
  <si>
    <t>124</t>
  </si>
  <si>
    <t>125</t>
  </si>
  <si>
    <t>126</t>
  </si>
  <si>
    <t>127</t>
  </si>
  <si>
    <t>128</t>
  </si>
  <si>
    <t>129</t>
  </si>
  <si>
    <t>Záväzky voči spoločníkom a združeniu</t>
  </si>
  <si>
    <t>130</t>
  </si>
  <si>
    <t>Záväzky voči zamestnancom</t>
  </si>
  <si>
    <t>131</t>
  </si>
  <si>
    <t>Záväzky zo sociálneho poistenia</t>
  </si>
  <si>
    <t>132</t>
  </si>
  <si>
    <t>Daňové záväzky a dotácie</t>
  </si>
  <si>
    <t>133</t>
  </si>
  <si>
    <t>Záväzky z derivátových operácií</t>
  </si>
  <si>
    <t>134</t>
  </si>
  <si>
    <t>Iné záväzky</t>
  </si>
  <si>
    <t>135</t>
  </si>
  <si>
    <t>Krátkodobé rezervy</t>
  </si>
  <si>
    <t>136</t>
  </si>
  <si>
    <t>137</t>
  </si>
  <si>
    <t>138</t>
  </si>
  <si>
    <t>B.VI.</t>
  </si>
  <si>
    <t>Bežné bankové úvery</t>
  </si>
  <si>
    <t>139</t>
  </si>
  <si>
    <t>B.VII.</t>
  </si>
  <si>
    <t>Krátkodobé finančné výpomoci</t>
  </si>
  <si>
    <t>140</t>
  </si>
  <si>
    <t>C. 1.</t>
  </si>
  <si>
    <t>Výdavky budúcich období dlhodobé</t>
  </si>
  <si>
    <t>142</t>
  </si>
  <si>
    <t>Výdavky budúcich období krátkodobé</t>
  </si>
  <si>
    <t>143</t>
  </si>
  <si>
    <t>Výnosy budúcich období dlhodobé</t>
  </si>
  <si>
    <t>144</t>
  </si>
  <si>
    <t>Výnosy budúcich období krátkodobé</t>
  </si>
  <si>
    <t>145</t>
  </si>
  <si>
    <t>Výkaz ziskov a strát  priebežnej účtovnej závierky (v celých eurách)</t>
  </si>
  <si>
    <t>Text</t>
  </si>
  <si>
    <t xml:space="preserve">Skutočnosť </t>
  </si>
  <si>
    <t xml:space="preserve"> Bezprostredne predchádzajúce účtovné obdobie (31.12.)</t>
  </si>
  <si>
    <t>*</t>
  </si>
  <si>
    <t>Čistý obrat</t>
  </si>
  <si>
    <t>01</t>
  </si>
  <si>
    <t>**</t>
  </si>
  <si>
    <t>Výnosy z hospodárskej činnosti spolu  súčet</t>
  </si>
  <si>
    <t>02</t>
  </si>
  <si>
    <t>I.</t>
  </si>
  <si>
    <t>Tržby z predaja tovaru</t>
  </si>
  <si>
    <t>03</t>
  </si>
  <si>
    <t>II.</t>
  </si>
  <si>
    <t xml:space="preserve">Tržby z predaja vlastných výrobkov </t>
  </si>
  <si>
    <t>04</t>
  </si>
  <si>
    <t>III.</t>
  </si>
  <si>
    <t>Tržby z predaja služieb</t>
  </si>
  <si>
    <t>05</t>
  </si>
  <si>
    <t>IV.</t>
  </si>
  <si>
    <t>Zmeny stavu vnútroorganizačných zásob</t>
  </si>
  <si>
    <t>06</t>
  </si>
  <si>
    <t>V.</t>
  </si>
  <si>
    <t>Aktivácia</t>
  </si>
  <si>
    <t>07</t>
  </si>
  <si>
    <t>VI.</t>
  </si>
  <si>
    <t>Tržby z predaja dlhodobého nehmotného majetku, dlhodobého hmotného majetku a materiálu</t>
  </si>
  <si>
    <t>08</t>
  </si>
  <si>
    <t>VII.</t>
  </si>
  <si>
    <t>Ostatné výnosy z hospodárskej činnosti</t>
  </si>
  <si>
    <t>09</t>
  </si>
  <si>
    <t>Náklady na hospodársku činnosť spolu</t>
  </si>
  <si>
    <t>10</t>
  </si>
  <si>
    <t>Náklady vynaložené na obstaranie predaného tovaru</t>
  </si>
  <si>
    <t>11</t>
  </si>
  <si>
    <t>Spotreba materiálu, energie a ostatných neskladovateľných dodávok</t>
  </si>
  <si>
    <t>12</t>
  </si>
  <si>
    <t>Opravné položky k zásobam</t>
  </si>
  <si>
    <t>13</t>
  </si>
  <si>
    <t>D.</t>
  </si>
  <si>
    <t>Služby</t>
  </si>
  <si>
    <t>14</t>
  </si>
  <si>
    <t>E.</t>
  </si>
  <si>
    <t>Osobné náklady</t>
  </si>
  <si>
    <t>15</t>
  </si>
  <si>
    <t>E.1.</t>
  </si>
  <si>
    <t>Mzdové náklady</t>
  </si>
  <si>
    <t>16</t>
  </si>
  <si>
    <t>Odmeny členom orgánov spoločnosti a družstva</t>
  </si>
  <si>
    <t>17</t>
  </si>
  <si>
    <t>Náklady na sociálne poistenie</t>
  </si>
  <si>
    <t>18</t>
  </si>
  <si>
    <t>Sociálne náklady</t>
  </si>
  <si>
    <t>19</t>
  </si>
  <si>
    <t>F.</t>
  </si>
  <si>
    <t>Dane a poplatky</t>
  </si>
  <si>
    <t>20</t>
  </si>
  <si>
    <t>G.</t>
  </si>
  <si>
    <t>Odpisy a opravné položky k dlhodobému nehmotného majetku a dlhodobému hmotného majetku</t>
  </si>
  <si>
    <t>21</t>
  </si>
  <si>
    <t>G.1.</t>
  </si>
  <si>
    <t>Odpisy  k dlhodobému nehmotného majetku a dlhodobému hmotného majetku</t>
  </si>
  <si>
    <t>22</t>
  </si>
  <si>
    <t>Opravné položky k dlhodobému nehmotného majetku a dlhodobému hmotného majetku</t>
  </si>
  <si>
    <t>23</t>
  </si>
  <si>
    <t>H.</t>
  </si>
  <si>
    <t>Zostatková cena predaného dlhodobého majetku a predaného materialu</t>
  </si>
  <si>
    <t>24</t>
  </si>
  <si>
    <t>Opravné položky k pohľadávkam</t>
  </si>
  <si>
    <t>25</t>
  </si>
  <si>
    <t>J.</t>
  </si>
  <si>
    <t>Ostatné náklady na hospodársku činnosť</t>
  </si>
  <si>
    <t>26</t>
  </si>
  <si>
    <t>***</t>
  </si>
  <si>
    <t>Výsledok hospodárenia z hospodárskej činnosti</t>
  </si>
  <si>
    <t>27</t>
  </si>
  <si>
    <t>Pridaná hodnota</t>
  </si>
  <si>
    <t>28</t>
  </si>
  <si>
    <t>Výnosy z finančnej činnosti spolu</t>
  </si>
  <si>
    <t>29</t>
  </si>
  <si>
    <t>VIII.</t>
  </si>
  <si>
    <t>Tržby z predaja cenných papierov a podielov</t>
  </si>
  <si>
    <t>30</t>
  </si>
  <si>
    <t>IX.</t>
  </si>
  <si>
    <t>Výnosy z dlhodobého finančného majetku súčet</t>
  </si>
  <si>
    <t>31</t>
  </si>
  <si>
    <t>IX.1.</t>
  </si>
  <si>
    <t>Výnosy z cenných papierov a podielov od prepojených účtovných jednotiek</t>
  </si>
  <si>
    <t>32</t>
  </si>
  <si>
    <t>Výnosy z cenných papierov a podielov v podielovej účasti okrem výnosov prepojených účtovných jednotiek</t>
  </si>
  <si>
    <t>33</t>
  </si>
  <si>
    <t>Ostatné výnosy z cenných papierov a podielov</t>
  </si>
  <si>
    <t>34</t>
  </si>
  <si>
    <t>X.</t>
  </si>
  <si>
    <t>Výnosy z krátkodobého finančného majetku súčet</t>
  </si>
  <si>
    <t>35</t>
  </si>
  <si>
    <t>X.1.</t>
  </si>
  <si>
    <t>Výnosy z krátkodobého finančného majetku od prepojených účtovných jednotiek</t>
  </si>
  <si>
    <t>36</t>
  </si>
  <si>
    <t>Výnosy z krátkodobého finančného majetku v podielovej účasti okrem výnosov prepojených účtovných jednotiek</t>
  </si>
  <si>
    <t>37</t>
  </si>
  <si>
    <t>Ostatné výnosy z krátkodobého finančného majetku</t>
  </si>
  <si>
    <t>38</t>
  </si>
  <si>
    <t>XI.</t>
  </si>
  <si>
    <t>Výnosové úroky</t>
  </si>
  <si>
    <t>39</t>
  </si>
  <si>
    <t>XI.1.</t>
  </si>
  <si>
    <t>Výnosové úroky od prepojených účtovných jednotiek</t>
  </si>
  <si>
    <t>40</t>
  </si>
  <si>
    <t>Ostatné výnosové úroky</t>
  </si>
  <si>
    <t>41</t>
  </si>
  <si>
    <t>XII.</t>
  </si>
  <si>
    <t>Kurzové zisky</t>
  </si>
  <si>
    <t>42</t>
  </si>
  <si>
    <t>XIII.</t>
  </si>
  <si>
    <t>Výnosy z precenenia cenných papierov a výnosy z derivátových operácií</t>
  </si>
  <si>
    <t>43</t>
  </si>
  <si>
    <t>XIV.</t>
  </si>
  <si>
    <t>Ostatné výnosy z finančnej činnosti</t>
  </si>
  <si>
    <t>44</t>
  </si>
  <si>
    <t>Náklady na finančnú činnosť spolu</t>
  </si>
  <si>
    <t>45</t>
  </si>
  <si>
    <t>K.</t>
  </si>
  <si>
    <t>Predané cenné papiere a podiely</t>
  </si>
  <si>
    <t>46</t>
  </si>
  <si>
    <t>L.</t>
  </si>
  <si>
    <t>Náklady na krátkodobý finančný majetok</t>
  </si>
  <si>
    <t>47</t>
  </si>
  <si>
    <t>M.</t>
  </si>
  <si>
    <t>Opravné položky k finančnému majetku</t>
  </si>
  <si>
    <t>48</t>
  </si>
  <si>
    <t>N.</t>
  </si>
  <si>
    <t>Nákladové úroky</t>
  </si>
  <si>
    <t>49</t>
  </si>
  <si>
    <t>N.1.</t>
  </si>
  <si>
    <t>Nákladové úroky pre prepojené účtovné jednotky</t>
  </si>
  <si>
    <t>50</t>
  </si>
  <si>
    <t>Ostatné nákladové úroky</t>
  </si>
  <si>
    <t>51</t>
  </si>
  <si>
    <t>O.</t>
  </si>
  <si>
    <t>Kurzové straty</t>
  </si>
  <si>
    <t>52</t>
  </si>
  <si>
    <t>P.</t>
  </si>
  <si>
    <t>Náklady na precenenie cenných papierov a náklady na derivátové operácie</t>
  </si>
  <si>
    <t>53</t>
  </si>
  <si>
    <t>Q.</t>
  </si>
  <si>
    <t>Ostatné náklady na finančnú činnosť</t>
  </si>
  <si>
    <t>54</t>
  </si>
  <si>
    <t>Výsledok hospodárenia z finančnej činnosti</t>
  </si>
  <si>
    <t>55</t>
  </si>
  <si>
    <t>****</t>
  </si>
  <si>
    <t>Výsledok hospodárenia za účtovné obdobie pred zdanením</t>
  </si>
  <si>
    <t>56</t>
  </si>
  <si>
    <t>R.</t>
  </si>
  <si>
    <t xml:space="preserve">Daň z príjmov </t>
  </si>
  <si>
    <t>57</t>
  </si>
  <si>
    <t>R.1.</t>
  </si>
  <si>
    <t>Daň z príjmov splatná</t>
  </si>
  <si>
    <t>58</t>
  </si>
  <si>
    <t>Daň z príjmov odložená</t>
  </si>
  <si>
    <t>59</t>
  </si>
  <si>
    <t>S.</t>
  </si>
  <si>
    <t xml:space="preserve">Prevod podielov na výsledku hospodárenia spoločníkom </t>
  </si>
  <si>
    <t>60</t>
  </si>
  <si>
    <t>61</t>
  </si>
  <si>
    <t>Prehľad peňažných tokov s použitím priamej metódy vykazovania</t>
  </si>
  <si>
    <t>PREHĽAD PEŇAŽNÝCH TOKOV (CASH FLOW STATEMENTS)</t>
  </si>
  <si>
    <t>Ozn.</t>
  </si>
  <si>
    <t>Obsah položky</t>
  </si>
  <si>
    <t>Skutočnosť (v EUR)</t>
  </si>
  <si>
    <t>Vykazované obdobie</t>
  </si>
  <si>
    <t>Bezprostredne predchádzajúce účtovné obdobie</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</si>
  <si>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</si>
  <si>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</si>
  <si>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</si>
  <si>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</si>
  <si>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</si>
  <si>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</si>
  <si>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</si>
  <si>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</si>
  <si>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</si>
  <si>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</si>
  <si>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</si>
  <si>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</si>
  <si>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</si>
  <si>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</si>
  <si>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</si>
  <si>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</si>
  <si>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</si>
  <si>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</si>
  <si>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</si>
  <si>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</si>
  <si>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</si>
  <si>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</si>
  <si>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</si>
  <si>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</si>
  <si>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Výdavky z uzatvorených zmlúv, ktorých predmetom je právo určené na predaj alebo na obchodovanie</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</si>
  <si>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</si>
  <si>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</si>
  <si>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</si>
  <si>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</si>
  <si>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</si>
  <si>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</si>
  <si>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</si>
  <si>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</si>
  <si>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</si>
  <si>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Peňažné toky z prevádzkovej činnosti, s výnimkou príjmov a výdavkou, ktoré sa uvádzajú osobitne v iných častiach prehľadu peňažných tokov (+/-)</t>
  </si>
  <si>
    <t>A.17.</t>
  </si>
  <si>
    <t>Prijaté úroky, s výnimkou tých, ktoré sa začleňujú do investičných činností (+)</t>
  </si>
  <si>
    <t>A.18.</t>
  </si>
  <si>
    <t>Výdavky na zaplatené úroky, s výnimkou tých, ktoré sa začleňujú do finančných činností (-)</t>
  </si>
  <si>
    <t>A.19.</t>
  </si>
  <si>
    <t>Príjmy z dividend a iných podielov na zisku, s výnimkou tých ktoré sa začleňujú do investičných činností</t>
  </si>
  <si>
    <t>A.20.</t>
  </si>
  <si>
    <t>Výdavky na vyplatené dividendy a iné podiely na zisku, s výnimkou tých, ktoré sa začleňujú do finančných činností (-)</t>
  </si>
  <si>
    <t>..</t>
  </si>
  <si>
    <t>Peňažné toky z prevádzkovej činnosti (+/-)</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</si>
  <si>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</si>
  <si>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</si>
  <si>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</si>
  <si>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</si>
  <si>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</si>
  <si>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</si>
  <si>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Čisté peňažné toky z prevádzkovej činnosti</t>
  </si>
  <si>
    <t>Peňažné toky z investičnej činnosti</t>
  </si>
  <si>
    <t>B.1.</t>
  </si>
  <si>
    <t>Výdavky na obstaranie dlhodobého nehmotného majetku (-)</t>
  </si>
  <si>
    <t>B.2.</t>
  </si>
  <si>
    <t>Výdavky na obstaranie dlhodobého hmotného majetku (-)</t>
  </si>
  <si>
    <t>B.3.</t>
  </si>
  <si>
    <t>Výdavky na obstaranie dlhodobých cenných papierov a podielov v iných účtovných jednotkách, s výnimkou cenných papierov, ktoré sa považujú za peňažné ekvivalenty a cenných papierov určených na predaj alebo na obchodovanie (-)</t>
  </si>
  <si>
    <t>B.4.</t>
  </si>
  <si>
    <t>Príjmy z predaja dlhodobého nehmotného majetku (+)</t>
  </si>
  <si>
    <t>B.5.</t>
  </si>
  <si>
    <t>Príjmy z predaja dlhodobého hmotného majetku (+)</t>
  </si>
  <si>
    <t>B.6.</t>
  </si>
  <si>
    <t>Príjmy z predaja dlhodobých cenných papierov a podielov v iných účtovných jednotkách, s výnimkou cenných papierov, ktoré sa považujú za peňažné ekvivalenty a cenných papierov určených na predaj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</si>
  <si>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</si>
  <si>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</si>
  <si>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</si>
  <si>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</si>
  <si>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</si>
  <si>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dlhodobých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</si>
  <si>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</si>
  <si>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</si>
  <si>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</si>
  <si>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Prijaté úroky, s výnimkou tých, ktoré sa začleňujú do prevádzkových činností (+)</t>
  </si>
  <si>
    <t>B.12.</t>
  </si>
  <si>
    <t>Príjmy z dividend a iných podielov na zisku, s výnimkou tých ktoré sa začleňujú do prevádzkových činností (+)</t>
  </si>
  <si>
    <t>B.13.</t>
  </si>
  <si>
    <t>Výdavky súvisiace s derivátmi s výnimkou, ak sú určené na predaj alebo na obchodovanie alebo, ak sa tieto výdavky považujú za peňažné toky z finančnej činnosti (-)</t>
  </si>
  <si>
    <t>B.14.</t>
  </si>
  <si>
    <t>Príjmy súvisiace s derivátmi s výnimkou, ak sú určené na predaj alebo na obchodovanie alebo, ak sa tieto výdavky považujú za peňažné toky z finančnej činnosti (+)</t>
  </si>
  <si>
    <t>B.15.</t>
  </si>
  <si>
    <t>Výdavky na daň z príjmov účtovnej jednotky, ak ich je možné začleniť do investičných činností (-)</t>
  </si>
  <si>
    <t>B.16.</t>
  </si>
  <si>
    <t>Príjmy mimoriadneho charakteru vzťahujúce sa na investičnú  činnosť (+)</t>
  </si>
  <si>
    <t>B.17.</t>
  </si>
  <si>
    <t>Výdavky mimoriadneho charakteru vzťahujúce sa na investičnú činnosť (-)</t>
  </si>
  <si>
    <t>B.18.</t>
  </si>
  <si>
    <t>Ostané príjmy vzťahujúce sa na investičnú činnosť (+)</t>
  </si>
  <si>
    <t>B.19.</t>
  </si>
  <si>
    <t>Ostatné výdavky vzťahujúce sa na investičnú činnosť (-)</t>
  </si>
  <si>
    <t>Čisté peňažné toky z investičnej činnosti</t>
  </si>
  <si>
    <t>Peňažné toky z finančnej činnosti</t>
  </si>
  <si>
    <t>C.1.</t>
  </si>
  <si>
    <t>Peňažné toky vznikajúce vo vlastnom imaní</t>
  </si>
  <si>
    <t>C.1.1.</t>
  </si>
  <si>
    <t>Príjmy z upísaných akcií a obchodných podielov (+)</t>
  </si>
  <si>
    <t>C.1.2.</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</si>
  <si>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</si>
  <si>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</si>
  <si>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</si>
  <si>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</si>
  <si>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</si>
  <si>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</si>
  <si>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</si>
  <si>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</si>
  <si>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</si>
  <si>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</si>
  <si>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vyplatenie podielu na vlastnom imaní spoločníkom alebo fyzickou osobou, ktorá je účtovnou jednotkou (-)</t>
  </si>
  <si>
    <t>C.1.8.</t>
  </si>
  <si>
    <t>Výdavky z ďalších dôvodov, ktoré súvisia so znížením vlastného imania (-)</t>
  </si>
  <si>
    <t>C.2.</t>
  </si>
  <si>
    <t>Peňažné toky vznikajúce z dlhodobých záväzkov a krátkodobých záväzkov z finančnej činnosti</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</si>
  <si>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</si>
  <si>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</si>
  <si>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</si>
  <si>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</si>
  <si>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</si>
  <si>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úverov, ktoré boli poskytnuté na zabezpečenie hlavného predmetu činnosti (+)</t>
  </si>
  <si>
    <t>C.2.4.</t>
  </si>
  <si>
    <t>Výdavky na splácanie úverov, ktoré účtovnej jednotke poskytla banka alebo pobočka zahraničnej banky, s výnimkou úverov, ktoré boli poskytnuté na zabezpečenie hlavného predmetu činnosti (-)</t>
  </si>
  <si>
    <t>C.2.5.</t>
  </si>
  <si>
    <t>Príjmy z prijatých pôžičiek (+)</t>
  </si>
  <si>
    <t>C.2.6.</t>
  </si>
  <si>
    <t>Výdavky na splácanie pôžičiek (-)</t>
  </si>
  <si>
    <t>C.2.7.</t>
  </si>
  <si>
    <t>Výdavky na úhradu záväzkov z používania majetku, ktorý je predmetom zmluvy o kúpe prenajatej veci (-)</t>
  </si>
  <si>
    <t>C.2.8.</t>
  </si>
  <si>
    <t>Príjmy z ostatných dlhodobých záväzkov a krátkodobých záväzkov vyplývajúcich z finančnej činnosti, s výnimkou tých, ktoré sa uvádzajú osobitne v inej časti prehľadu peňažných tokov (+)</t>
  </si>
  <si>
    <t>C.2.9.</t>
  </si>
  <si>
    <t>Výdavky na splácanie ostatných dlhodobých záväzkov a krátkodobých záväzkov vyplývajúcich z finančnej činnosti, s výnimkou tých, ktoré sa uvádzajú osobitne v inej časti prehľadu peňažných tokov</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</si>
  <si>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</si>
  <si>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</si>
  <si>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</si>
  <si>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</si>
  <si>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</si>
  <si>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</si>
  <si>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</si>
  <si>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</si>
  <si>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</si>
  <si>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</si>
  <si>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</si>
  <si>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Príjmy mimoriadneho charakteru vzťahujúce sa na finančnú činnosť (+)</t>
  </si>
  <si>
    <t>C.9.</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</si>
  <si>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</si>
  <si>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</si>
  <si>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</si>
  <si>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</si>
  <si>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</si>
  <si>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</si>
  <si>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</si>
  <si>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</si>
  <si>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</si>
  <si>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</si>
  <si>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</si>
  <si>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</si>
  <si>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</si>
  <si>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</si>
  <si>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</si>
  <si>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</si>
  <si>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</si>
  <si>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</si>
  <si>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</si>
  <si>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</si>
  <si>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</si>
  <si>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</si>
  <si>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</si>
  <si>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</si>
  <si>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</si>
  <si>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</si>
  <si>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</si>
  <si>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</si>
  <si>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</si>
  <si>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</si>
  <si>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</si>
  <si>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</si>
  <si>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</si>
  <si>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</si>
  <si>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</si>
  <si>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</si>
  <si>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</si>
  <si>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</si>
  <si>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</si>
  <si>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</si>
  <si>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</si>
  <si>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</si>
  <si>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</si>
  <si>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</si>
  <si>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</si>
  <si>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</si>
  <si>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</si>
  <si>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</si>
  <si>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Výdavky na zaplatené dividendy a iné podiely na zisku, s výnimkou tých, ktoré sa začleňujú do finančných činností (-)</t>
  </si>
  <si>
    <t>Peňažné toky z prevádzkovej činnosti (+/-), (súčet A1 až A.6.)</t>
  </si>
  <si>
    <t>Výdavky na daň z príjmov účtovnej jednotky, s výnimkou tých, ktoré sa začleňujú do investičných činností alebo finančných činností (-/+)</t>
  </si>
  <si>
    <t>Čisté peňažné toky z prevádzkovej činnosti (súčet A1 až A9)</t>
  </si>
  <si>
    <t>Výdavky na dlhodobé pôžičky poskytnuté účtovnou jednotkou inej účtovnej jednotke,  ktorá je súčasťou konsolidovaného celku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</si>
  <si>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</si>
  <si>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</si>
  <si>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</si>
  <si>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</si>
  <si>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</si>
  <si>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</si>
  <si>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</si>
  <si>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</si>
  <si>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</si>
  <si>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</si>
  <si>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</si>
  <si>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Čisté  peňažné  toky  z investičnej  činnosti  (súčet B. 1. až B. 19.)</t>
  </si>
  <si>
    <t>Peňažné toky vo  vlastnom  imaní (súčet C. 1. 1. až C. 1. 8.)</t>
  </si>
  <si>
    <t>Príjmy z upísaných akcií a obchodných podielov (+)</t>
  </si>
  <si>
    <t>Príjmy z  ďalších vkladov do vlastného imania spoločníkmi alebo fyzickou osobou, ktorá je  účtovnou jednotkou</t>
  </si>
  <si>
    <t>Príjmy z úhrady straty spoločníkmi (+)</t>
  </si>
  <si>
    <t>Výdavky spojené so znížením fondov vytvorených  účtovnou jednotkou(-)</t>
  </si>
  <si>
    <t>Výdavky na vyplatenie podielu na vlastnom imaní spoločníkmi účtovnej jednotky a fyzickou osobou, ktorá je účtovnou jednotkou (-)</t>
  </si>
  <si>
    <t>Výdavky z  iných dôvodov, ktoré súvisia so znížením vlastného imania (-)</t>
  </si>
  <si>
    <t>Peňažné toky vznikajúce z dlhodobých záväzkov  a krátkodobých záväzkov  z finančnej činnosti</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</si>
  <si>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</si>
  <si>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</si>
  <si>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</si>
  <si>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</si>
  <si>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</si>
  <si>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</si>
  <si>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</si>
  <si>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splácanie ostatných dlhodobých záväzkov  a krátkodobých záväzkov vyplývajúcich z finančnej činnosti  účtovnej jednotky, s výnimkou tých, ktoré sa uvádzajú osobitne  v inej časti prehľadu peňažných tokov</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</si>
  <si>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</si>
  <si>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</si>
  <si>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</si>
  <si>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</si>
  <si>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</si>
  <si>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</si>
  <si>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r>
      <t>Čisté zvýšenie alebo čisté  zníženie peňažných prostriedkov (+/-) (súčet A</t>
    </r>
    <r>
      <rPr>
        <b/>
        <i/>
        <sz val="7"/>
        <rFont val="Arial"/>
        <family val="2"/>
      </rPr>
      <t xml:space="preserve"> + B+ C) </t>
    </r>
  </si>
  <si>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</si>
  <si>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</si>
  <si>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</si>
  <si>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</si>
  <si>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Výkaz o finančnej situácii priebežnej účtovnej závierky (v EUR)</t>
  </si>
  <si>
    <t>Názov položky</t>
  </si>
  <si>
    <t>Bod poznámok</t>
  </si>
  <si>
    <t>Vykazované  obdobie</t>
  </si>
  <si>
    <t>Predchádzajúce účtovné obdobie</t>
  </si>
  <si>
    <t>Výkaz komplexného výsledku priebežnej účtovnej závierky (v EUR)</t>
  </si>
  <si>
    <t>Porovnateľné obdobie bezprostredne predchádzajúceho účtovného obdobia</t>
  </si>
  <si>
    <t>Bezprostredne nasledujúce účtovné obdobie (predpoklad)</t>
  </si>
  <si>
    <t>Výkaz zmien vo vlastnom imaní (v EUR)</t>
  </si>
  <si>
    <t>Zostavená za obdobie:</t>
  </si>
  <si>
    <t>Výkaz peňažných tokov (v EUR)</t>
  </si>
  <si>
    <t>Výkaz o finančnej situácii priebežnej konsolidovanej účtovnej závierky (v EUR)</t>
  </si>
  <si>
    <t>POLOŽKA</t>
  </si>
  <si>
    <t>Bezprostredne predchádzajúce
účtovné obdobie</t>
  </si>
  <si>
    <t>Výkaz komplexného výsledku priebežnej konsolidovanej účtovnej závierky  (v EUR)</t>
  </si>
  <si>
    <t>Za bežné obdobie od do:</t>
  </si>
  <si>
    <t>Porovnateľné bezprostredne predchádzajúce obdobie od do:</t>
  </si>
  <si>
    <t>Skutočnosť v účtovnom období</t>
  </si>
  <si>
    <t xml:space="preserve">Kontrolný list </t>
  </si>
  <si>
    <t>Typ formálnej kontroly</t>
  </si>
  <si>
    <t>Výsledok formálnej kontroly</t>
  </si>
  <si>
    <t>Informačná povinnosť za rok</t>
  </si>
  <si>
    <t>IČO</t>
  </si>
  <si>
    <t>Obchodné meno</t>
  </si>
  <si>
    <t xml:space="preserve">Zverejnenie ročnej správy, </t>
  </si>
  <si>
    <t>Údaj o audite</t>
  </si>
  <si>
    <t>Údaj o konsolid. účt. závierke</t>
  </si>
  <si>
    <t>Vyhlásenie zodpovedných osôb emitenta</t>
  </si>
  <si>
    <t>Prenájom nehnuteľností, bytových a nebytových priestorov, prevádzkovanie garáži, odstavných plôch pre motorové vozidlá</t>
  </si>
  <si>
    <t>nie</t>
  </si>
  <si>
    <t>Spoločnosť neuzavrela žiadne obchody.</t>
  </si>
  <si>
    <t>CHEMINVEST,a.s. nie je povinná zostavovať konsolidovanú účtovnú závierku.  Žiadne obchody so spriaznenými osobami neboli uzavreté.</t>
  </si>
  <si>
    <t>SAS</t>
  </si>
  <si>
    <t>Ing. Viera Füryová - výkonná riaditeľka, Jaroslava Gerbocová - účtovníčka</t>
  </si>
  <si>
    <t>cheminvest.as@gmail.com</t>
  </si>
  <si>
    <t>Výkaz ziskov  a strát priebežnej účtovnej závierky                                       BO: 30.6.  PO: 31.12</t>
  </si>
  <si>
    <t>CASH-FLOW-Priama metóda                                               BO: 30.6.  PO: 31.12</t>
  </si>
  <si>
    <t>CASH-FLOW-Nepriama metóda                                    BO: 30.6.  PO: 31.12</t>
  </si>
  <si>
    <t>1. 1. 2022</t>
  </si>
  <si>
    <t>30. 6. 2022</t>
  </si>
  <si>
    <t>CHEMINVEST, a.s. vyhlasuje, že polročná správa za I.polrok 2022 nebola overená audítorom.</t>
  </si>
  <si>
    <t>1. 1. 2022 – 30. 6. 2022</t>
  </si>
  <si>
    <t>1. 1. 2021 – 31. 12. 2021</t>
  </si>
  <si>
    <t xml:space="preserve"> V 1. polroku 2022 neboli uzavreté žiadne obchody so spriaznenými osobami.</t>
  </si>
  <si>
    <t>Predstavenstvo CHEMINVEST, a.s. v zastúpení Ing. Viera Füryová - predseda predstavenstva a Ing. Bernard Juro, Mgr. Bednarčíková Marianna, Tirpák Štefan - členovia predstavenstva vyhlasujú, že podľa najlepších znalostí poskytuje polročná správa za I. polrok 2022 pravdivý a verný obraz aktív, pasív, finančnej situácie a hospodárskeho výsledku emitenta.</t>
  </si>
  <si>
    <t>I. polrok 2022</t>
  </si>
  <si>
    <t>denník Pravda,                            dňa 8. 8. 2022</t>
  </si>
  <si>
    <r>
      <rPr>
        <b/>
        <sz val="10"/>
        <rFont val="Arial"/>
        <family val="2"/>
      </rPr>
      <t xml:space="preserve"> </t>
    </r>
    <r>
      <rPr>
        <b/>
        <u val="single"/>
        <sz val="10"/>
        <rFont val="Arial"/>
        <family val="2"/>
      </rPr>
      <t>1. polrok 2022</t>
    </r>
    <r>
      <rPr>
        <sz val="10"/>
        <rFont val="Arial"/>
        <family val="2"/>
      </rPr>
      <t xml:space="preserve"> bol poznačený pandémiou COVID -19 a vojnou na Ukrajine. Vzhľadom na predmet podnikania spoločnosti CHEMINVEST,a.s. môžme skonštatovať, že koronakríza   ani vojnový konflikt medzi Ukrajinou - Ruskom a následne prijaté sankcie, nemali  za obdobie prvých šiestich mesiacov skoro žiadny výrazný vplyv na chod spoločnosti, na hospodárenie, na finančnú ani majetkovú situáciu. Spoločnosť podniká a dosahuje príjmy len z prenájmu vlastných nehnuteľností - 58 bytov, 2 obchodné priestory, garáže, parkovacie plochy. V stálom pracovnom pomere sú len 2 zamestnanci. Za sledované obdobie 1. polrok 2022 bol dosiahnutý hospodársky výsledok - zisk 22 904 €, čo je o 3 961 €  lepší výsledok, ako za predchádzajúce obdobie 1-6/2021.                                                                                                                                                                                                               Pre porovnanie :                                                                                                                                                                                                                                                                        V 1.polroku 2022 boli výnosy vyššie o 11 688. Samotné tržby z nájmu vzrástli  o 1 064 €, zvyšok tvoria tržby za služby spojené s nájmom, t.j. navýšenie zálohových platieb za energie spojených s nárastom cien. Náklady sú oproti predchádzajúcemu obdobiu tiež vyššie a to o 7 727  € , hlavne kvôli enormnému zvýšeniu ceny za teplo. Spoločnosť robila len nevyhnutné nákupy a väčšie opravy  realizovala len v samotných bytoch. Stav finančných prostriedkov vzrástol o 49 350 €. K 30. 6. 2022 bolo spolu na účte a v pokladni        165 011 €. Pohľadávky z obchodného styku činili 36 766 €.                                                                                                                                                                                                                                                                                                                                                                                                                                                                                                                                                                                                                                                                                                                                                                                                                                                                            </t>
    </r>
    <r>
      <rPr>
        <b/>
        <u val="single"/>
        <sz val="10"/>
        <rFont val="Arial"/>
        <family val="2"/>
      </rPr>
      <t>V 2. polroku 2022</t>
    </r>
    <r>
      <rPr>
        <b/>
        <sz val="10"/>
        <rFont val="Arial"/>
        <family val="2"/>
      </rPr>
      <t xml:space="preserve"> </t>
    </r>
    <r>
      <rPr>
        <sz val="10"/>
        <rFont val="Arial"/>
        <family val="2"/>
      </rPr>
      <t xml:space="preserve">vzhľadom na neustále zhoršujúcu sa situáciu - vysoká inflácia, vysoké ceny stavebných materiálov, pohonných hmôt, spoločnosť pristúpila k prehodnoteniu   a pozastaveniu väčších opráv a to z dôvodu šetrenia financií. Táto mimoriadna situácia bude mať určite negatívny dopad na spoločnosť CHEMINVEST, a. s. a to hlavne v závislosti od doby trvania mimoriadnej situácie, miery  inflácie, výšky zdražovania, situácii na trhu s energiami, nezamestnanosti v regióne, ako sa budú vedieť domácnosti vysporiadať                 s neustále rastúcimi výdavkami na domácnosť, atď.
- môže dôjsť k poklesu tržieb za nájom oproti predošlému roku. Očakávané sú odchody nájomníkov z väčších bytov. Určité obdobie byty a nebytové priestory môžu zostať  neobsadené, pričom spoločnosti vzniknú dodatočné náklady za vopred objednané teplo, tzv. fixná zložka tepla.
- výraznejšie môžu vzrásť pohľadávky po termíne splatnosti za neplatenie nájomného a služieb spojených s nájmom. 
- vzrastú náklady na opravu, údržbu bytov a nebytových priestorov v súvislosti s nárastom cien tovarov, služieb. Pri enormnom šetrení na kúrení hrozí v bytoch vznik plesní...
- vzrastú náklady na chod spoločnosti, režijné náklady, náklady za služby 
- plánované investície na rok 2022, oprava balkónov na dvoch bytových domoch,  vysprávky opadanej fasády, nástrek fasády, vzhľadom na enormný nárast cien stavebných materiálov, atď. sa budú musieť dodatočne prehodnotiť, pozastaviť alebo realizovať len čiastočne.
       Výsledok hospodárenia za rok 2022 bude závisieť od vyššie uvedených ukazovateľov. Môžeme už teraz očakávať, že hospodársky výsledok za rok 2022 bude asi pravdepodobne horší ako za predchádzajúci rok. Spoločnosť pristúpi k opatreniam týkajúcich sa hlavne šetrenia financií, aby sa neohrozil chod spoločnosti. V prípade nutnosti môže spoločnosť rozhodnúť o predaji niektorého nebytového priestoru, prípadne bytu. Veríme, že uvedené nepriaznivé okolnosti sa nám podarí čo najviac eliminovať a chod spoločnosti ako taký to nateraz výraznejšie neohrozí.
</t>
    </r>
  </si>
</sst>
</file>

<file path=xl/styles.xml><?xml version="1.0" encoding="utf-8"?>
<styleSheet xmlns="http://schemas.openxmlformats.org/spreadsheetml/2006/main">
  <numFmts count="18">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d/m/yyyy;@"/>
    <numFmt numFmtId="173" formatCode="#,##0\ _S_k"/>
  </numFmts>
  <fonts count="71">
    <font>
      <sz val="10"/>
      <name val="Arial"/>
      <family val="2"/>
    </font>
    <font>
      <i/>
      <sz val="12"/>
      <name val="Arial"/>
      <family val="2"/>
    </font>
    <font>
      <sz val="12"/>
      <name val="Arial"/>
      <family val="2"/>
    </font>
    <font>
      <b/>
      <sz val="12"/>
      <name val="Arial"/>
      <family val="2"/>
    </font>
    <font>
      <b/>
      <i/>
      <sz val="12"/>
      <name val="Arial"/>
      <family val="2"/>
    </font>
    <font>
      <b/>
      <i/>
      <sz val="10"/>
      <name val="Arial"/>
      <family val="2"/>
    </font>
    <font>
      <b/>
      <sz val="10"/>
      <name val="Arial"/>
      <family val="2"/>
    </font>
    <font>
      <i/>
      <sz val="10"/>
      <color indexed="10"/>
      <name val="Arial"/>
      <family val="2"/>
    </font>
    <font>
      <sz val="10"/>
      <color indexed="12"/>
      <name val="Arial"/>
      <family val="2"/>
    </font>
    <font>
      <i/>
      <sz val="10"/>
      <name val="Arial"/>
      <family val="2"/>
    </font>
    <font>
      <b/>
      <sz val="12"/>
      <color indexed="8"/>
      <name val="Times New Roman"/>
      <family val="1"/>
    </font>
    <font>
      <i/>
      <sz val="10"/>
      <color indexed="10"/>
      <name val="Times New Roman"/>
      <family val="1"/>
    </font>
    <font>
      <b/>
      <sz val="20"/>
      <name val="Arial"/>
      <family val="2"/>
    </font>
    <font>
      <b/>
      <sz val="16"/>
      <name val="Arial"/>
      <family val="2"/>
    </font>
    <font>
      <sz val="8"/>
      <name val="Arial"/>
      <family val="2"/>
    </font>
    <font>
      <sz val="11"/>
      <name val="Arial"/>
      <family val="2"/>
    </font>
    <font>
      <b/>
      <sz val="9"/>
      <name val="Arial"/>
      <family val="2"/>
    </font>
    <font>
      <sz val="9"/>
      <name val="Arial"/>
      <family val="2"/>
    </font>
    <font>
      <sz val="7"/>
      <name val="Arial"/>
      <family val="2"/>
    </font>
    <font>
      <b/>
      <sz val="8"/>
      <name val="Arial"/>
      <family val="2"/>
    </font>
    <font>
      <sz val="6.5"/>
      <name val="Arial"/>
      <family val="2"/>
    </font>
    <font>
      <b/>
      <sz val="7"/>
      <color indexed="18"/>
      <name val="Arial"/>
      <family val="2"/>
    </font>
    <font>
      <b/>
      <sz val="7"/>
      <name val="Arial"/>
      <family val="2"/>
    </font>
    <font>
      <sz val="7"/>
      <color indexed="18"/>
      <name val="Arial"/>
      <family val="2"/>
    </font>
    <font>
      <b/>
      <sz val="8"/>
      <name val="Times New Roman CE"/>
      <family val="1"/>
    </font>
    <font>
      <sz val="8"/>
      <name val="Times New Roman CE"/>
      <family val="1"/>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sz val="11"/>
      <color indexed="8"/>
      <name val="Calibri"/>
      <family val="2"/>
    </font>
    <font>
      <sz val="11"/>
      <color indexed="9"/>
      <name val="Calibri"/>
      <family val="2"/>
    </font>
    <font>
      <sz val="11"/>
      <color indexed="17"/>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u val="single"/>
      <sz val="10"/>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5" fillId="20" borderId="0" applyNumberFormat="0" applyBorder="0" applyAlignment="0" applyProtection="0"/>
    <xf numFmtId="0" fontId="56" fillId="0" borderId="0" applyNumberFormat="0" applyFill="0" applyBorder="0" applyAlignment="0" applyProtection="0"/>
    <xf numFmtId="0" fontId="57"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62" fillId="0" borderId="6" applyNumberFormat="0" applyFill="0" applyAlignment="0" applyProtection="0"/>
    <xf numFmtId="0" fontId="63"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8" applyNumberFormat="0" applyAlignment="0" applyProtection="0"/>
    <xf numFmtId="0" fontId="67" fillId="25" borderId="8" applyNumberFormat="0" applyAlignment="0" applyProtection="0"/>
    <xf numFmtId="0" fontId="68" fillId="25" borderId="9" applyNumberFormat="0" applyAlignment="0" applyProtection="0"/>
    <xf numFmtId="0" fontId="69" fillId="0" borderId="0" applyNumberFormat="0" applyFill="0" applyBorder="0" applyAlignment="0" applyProtection="0"/>
    <xf numFmtId="0" fontId="70"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394">
    <xf numFmtId="0" fontId="0" fillId="0" borderId="0" xfId="0" applyAlignment="1">
      <alignment/>
    </xf>
    <xf numFmtId="49" fontId="0" fillId="0" borderId="0" xfId="0" applyNumberFormat="1" applyFont="1" applyAlignment="1" applyProtection="1">
      <alignment vertical="center" wrapText="1"/>
      <protection hidden="1"/>
    </xf>
    <xf numFmtId="49" fontId="0"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xf>
    <xf numFmtId="49" fontId="2" fillId="0" borderId="0" xfId="0" applyNumberFormat="1" applyFont="1" applyFill="1" applyBorder="1" applyAlignment="1" applyProtection="1">
      <alignment vertical="center"/>
      <protection/>
    </xf>
    <xf numFmtId="49" fontId="0" fillId="0" borderId="0" xfId="0" applyNumberFormat="1" applyFont="1" applyAlignment="1" applyProtection="1">
      <alignment vertical="center" wrapText="1"/>
      <protection/>
    </xf>
    <xf numFmtId="49" fontId="0"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49" fontId="6" fillId="0" borderId="10"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hidden="1"/>
    </xf>
    <xf numFmtId="49" fontId="6" fillId="0" borderId="10"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6" fillId="0" borderId="12" xfId="0" applyNumberFormat="1" applyFont="1" applyFill="1" applyBorder="1" applyAlignment="1" applyProtection="1">
      <alignment horizontal="right" vertical="center"/>
      <protection/>
    </xf>
    <xf numFmtId="49" fontId="0" fillId="33" borderId="12" xfId="0" applyNumberFormat="1"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6"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6" fillId="0" borderId="16" xfId="0" applyNumberFormat="1" applyFont="1" applyBorder="1" applyAlignment="1" applyProtection="1">
      <alignment horizontal="left" vertical="center" indent="2"/>
      <protection/>
    </xf>
    <xf numFmtId="49" fontId="6" fillId="0" borderId="17" xfId="0" applyNumberFormat="1" applyFont="1" applyBorder="1" applyAlignment="1" applyProtection="1">
      <alignment horizontal="left" vertical="center" indent="2"/>
      <protection/>
    </xf>
    <xf numFmtId="49" fontId="0" fillId="0" borderId="0" xfId="0" applyNumberFormat="1" applyFont="1" applyBorder="1" applyAlignment="1" applyProtection="1">
      <alignment horizontal="left" vertical="center" indent="2"/>
      <protection hidden="1"/>
    </xf>
    <xf numFmtId="49" fontId="6" fillId="0" borderId="12"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hidden="1"/>
    </xf>
    <xf numFmtId="49" fontId="0" fillId="0" borderId="0" xfId="0" applyNumberFormat="1" applyFill="1" applyBorder="1" applyAlignment="1" applyProtection="1">
      <alignment horizontal="left" vertical="center"/>
      <protection hidden="1"/>
    </xf>
    <xf numFmtId="49" fontId="0" fillId="0" borderId="18" xfId="0" applyNumberFormat="1" applyFont="1" applyBorder="1" applyAlignment="1" applyProtection="1">
      <alignment vertical="center"/>
      <protection hidden="1"/>
    </xf>
    <xf numFmtId="49" fontId="0" fillId="0" borderId="0" xfId="0" applyNumberFormat="1" applyFill="1" applyBorder="1" applyAlignment="1" applyProtection="1">
      <alignment horizontal="left" vertical="center"/>
      <protection/>
    </xf>
    <xf numFmtId="0" fontId="0" fillId="0" borderId="0" xfId="0" applyAlignment="1" applyProtection="1">
      <alignment vertical="top"/>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49" fontId="6" fillId="0" borderId="0" xfId="0" applyNumberFormat="1" applyFont="1" applyBorder="1" applyAlignment="1" applyProtection="1">
      <alignment vertical="center" wrapText="1"/>
      <protection hidden="1"/>
    </xf>
    <xf numFmtId="49" fontId="4" fillId="0" borderId="0" xfId="0" applyNumberFormat="1" applyFont="1" applyAlignment="1" applyProtection="1">
      <alignment vertical="center"/>
      <protection/>
    </xf>
    <xf numFmtId="0" fontId="9" fillId="0" borderId="0" xfId="0" applyFont="1" applyBorder="1" applyAlignment="1" applyProtection="1">
      <alignment horizontal="center" vertical="top" wrapText="1"/>
      <protection/>
    </xf>
    <xf numFmtId="49" fontId="6" fillId="0" borderId="0" xfId="0" applyNumberFormat="1" applyFont="1" applyBorder="1" applyAlignment="1" applyProtection="1">
      <alignment vertical="center" wrapText="1"/>
      <protection/>
    </xf>
    <xf numFmtId="49" fontId="6" fillId="0" borderId="19" xfId="0" applyNumberFormat="1" applyFont="1" applyBorder="1" applyAlignment="1" applyProtection="1">
      <alignment vertical="center"/>
      <protection/>
    </xf>
    <xf numFmtId="49" fontId="0" fillId="33" borderId="11"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0" fillId="0" borderId="0" xfId="0" applyBorder="1" applyAlignment="1">
      <alignment vertical="top" wrapText="1"/>
    </xf>
    <xf numFmtId="49" fontId="0" fillId="33" borderId="19" xfId="0" applyNumberFormat="1" applyFont="1" applyFill="1" applyBorder="1" applyAlignment="1" applyProtection="1">
      <alignment vertical="center" wrapText="1"/>
      <protection locked="0"/>
    </xf>
    <xf numFmtId="0" fontId="9" fillId="0" borderId="0" xfId="0" applyFont="1" applyBorder="1" applyAlignment="1" applyProtection="1">
      <alignment vertical="top" wrapText="1"/>
      <protection/>
    </xf>
    <xf numFmtId="49" fontId="0" fillId="33" borderId="19"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5" fillId="0" borderId="0" xfId="0" applyNumberFormat="1" applyFont="1" applyBorder="1" applyAlignment="1" applyProtection="1">
      <alignment vertical="top" wrapText="1"/>
      <protection/>
    </xf>
    <xf numFmtId="0" fontId="6" fillId="0" borderId="0" xfId="0" applyNumberFormat="1" applyFont="1" applyBorder="1" applyAlignment="1" applyProtection="1">
      <alignment vertical="top" wrapText="1"/>
      <protection/>
    </xf>
    <xf numFmtId="49" fontId="0" fillId="0" borderId="0" xfId="0" applyNumberFormat="1" applyFont="1" applyAlignment="1" applyProtection="1">
      <alignment vertical="top" wrapText="1"/>
      <protection hidden="1"/>
    </xf>
    <xf numFmtId="0" fontId="0" fillId="0" borderId="0" xfId="0" applyAlignment="1">
      <alignment/>
    </xf>
    <xf numFmtId="0" fontId="7" fillId="0" borderId="20" xfId="0" applyFont="1" applyBorder="1" applyAlignment="1" applyProtection="1">
      <alignment/>
      <protection locked="0"/>
    </xf>
    <xf numFmtId="0" fontId="7" fillId="0" borderId="21" xfId="0" applyFont="1" applyBorder="1" applyAlignment="1" applyProtection="1">
      <alignment/>
      <protection locked="0"/>
    </xf>
    <xf numFmtId="0" fontId="7" fillId="0" borderId="22" xfId="0" applyFont="1" applyBorder="1" applyAlignment="1" applyProtection="1">
      <alignment/>
      <protection locked="0"/>
    </xf>
    <xf numFmtId="49" fontId="7" fillId="0" borderId="23"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7" fillId="0" borderId="18" xfId="0" applyNumberFormat="1" applyFont="1" applyBorder="1" applyAlignment="1" applyProtection="1">
      <alignment vertical="center"/>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vertical="center"/>
      <protection/>
    </xf>
    <xf numFmtId="0" fontId="3" fillId="0" borderId="0" xfId="0" applyNumberFormat="1" applyFont="1" applyAlignment="1" applyProtection="1">
      <alignment horizontal="center" vertical="center"/>
      <protection/>
    </xf>
    <xf numFmtId="0" fontId="2" fillId="0" borderId="0" xfId="0" applyNumberFormat="1" applyFont="1" applyBorder="1" applyAlignment="1" applyProtection="1">
      <alignment vertical="center"/>
      <protection/>
    </xf>
    <xf numFmtId="0" fontId="0"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172" fontId="0" fillId="0" borderId="0" xfId="0" applyNumberForma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33" borderId="24"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14" fillId="0" borderId="0" xfId="0" applyNumberFormat="1" applyFont="1" applyAlignment="1" applyProtection="1">
      <alignment vertical="center"/>
      <protection/>
    </xf>
    <xf numFmtId="0" fontId="14"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0" fillId="33" borderId="24" xfId="0" applyNumberFormat="1" applyFont="1" applyFill="1" applyBorder="1" applyAlignment="1" applyProtection="1">
      <alignment vertical="center"/>
      <protection/>
    </xf>
    <xf numFmtId="0" fontId="0" fillId="0" borderId="23"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0" fontId="15"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vertical="center" wrapText="1"/>
      <protection/>
    </xf>
    <xf numFmtId="0" fontId="0" fillId="0" borderId="22" xfId="0" applyNumberFormat="1" applyFont="1" applyBorder="1" applyAlignment="1" applyProtection="1">
      <alignment vertical="center"/>
      <protection/>
    </xf>
    <xf numFmtId="0" fontId="0" fillId="0" borderId="25"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0" fontId="18" fillId="0" borderId="0" xfId="0" applyFont="1" applyAlignment="1" applyProtection="1">
      <alignment/>
      <protection/>
    </xf>
    <xf numFmtId="0" fontId="18" fillId="0" borderId="0" xfId="0" applyFont="1" applyAlignment="1" applyProtection="1">
      <alignment wrapText="1"/>
      <protection/>
    </xf>
    <xf numFmtId="49" fontId="18" fillId="0" borderId="0" xfId="0" applyNumberFormat="1" applyFont="1" applyAlignment="1" applyProtection="1">
      <alignment/>
      <protection/>
    </xf>
    <xf numFmtId="0" fontId="14" fillId="0" borderId="0" xfId="0" applyFont="1" applyAlignment="1" applyProtection="1">
      <alignment/>
      <protection/>
    </xf>
    <xf numFmtId="0" fontId="0" fillId="34" borderId="0" xfId="0" applyFill="1" applyBorder="1" applyAlignment="1">
      <alignment/>
    </xf>
    <xf numFmtId="0" fontId="18" fillId="0" borderId="0" xfId="0" applyFont="1" applyAlignment="1" applyProtection="1">
      <alignment vertical="center"/>
      <protection/>
    </xf>
    <xf numFmtId="0" fontId="18" fillId="0" borderId="0" xfId="0" applyFont="1" applyAlignment="1" applyProtection="1">
      <alignment vertical="center" wrapText="1"/>
      <protection/>
    </xf>
    <xf numFmtId="49" fontId="18" fillId="0" borderId="0" xfId="0" applyNumberFormat="1" applyFont="1" applyAlignment="1" applyProtection="1">
      <alignment vertical="center"/>
      <protection/>
    </xf>
    <xf numFmtId="49" fontId="20" fillId="35" borderId="24" xfId="0" applyNumberFormat="1" applyFont="1" applyFill="1" applyBorder="1" applyAlignment="1" applyProtection="1">
      <alignment horizontal="center" vertical="center" wrapText="1"/>
      <protection/>
    </xf>
    <xf numFmtId="49" fontId="18" fillId="35" borderId="26" xfId="0" applyNumberFormat="1" applyFont="1" applyFill="1" applyBorder="1" applyAlignment="1" applyProtection="1">
      <alignment horizontal="center" vertical="center" wrapText="1"/>
      <protection/>
    </xf>
    <xf numFmtId="173" fontId="21" fillId="36" borderId="24" xfId="0" applyNumberFormat="1" applyFont="1" applyFill="1" applyBorder="1" applyAlignment="1" applyProtection="1">
      <alignment horizontal="center" vertical="center"/>
      <protection/>
    </xf>
    <xf numFmtId="0" fontId="22" fillId="0" borderId="0" xfId="0" applyFont="1" applyAlignment="1" applyProtection="1">
      <alignment/>
      <protection/>
    </xf>
    <xf numFmtId="173" fontId="18" fillId="33" borderId="24" xfId="0" applyNumberFormat="1" applyFont="1" applyFill="1" applyBorder="1" applyAlignment="1" applyProtection="1">
      <alignment horizontal="center" vertical="center"/>
      <protection locked="0"/>
    </xf>
    <xf numFmtId="173" fontId="22" fillId="36" borderId="24" xfId="0" applyNumberFormat="1" applyFont="1" applyFill="1" applyBorder="1" applyAlignment="1" applyProtection="1">
      <alignment horizontal="center" vertical="center"/>
      <protection/>
    </xf>
    <xf numFmtId="173" fontId="18" fillId="0" borderId="0" xfId="0" applyNumberFormat="1" applyFont="1" applyAlignment="1" applyProtection="1">
      <alignment/>
      <protection/>
    </xf>
    <xf numFmtId="0" fontId="19" fillId="0" borderId="0" xfId="0" applyFont="1" applyBorder="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22" fillId="35" borderId="26" xfId="0" applyFont="1" applyFill="1" applyBorder="1" applyAlignment="1" applyProtection="1">
      <alignment horizontal="center" vertical="center" wrapText="1"/>
      <protection/>
    </xf>
    <xf numFmtId="49" fontId="22" fillId="35" borderId="26" xfId="0" applyNumberFormat="1" applyFont="1" applyFill="1" applyBorder="1" applyAlignment="1" applyProtection="1">
      <alignment horizontal="center" vertical="center" wrapText="1"/>
      <protection/>
    </xf>
    <xf numFmtId="0" fontId="22" fillId="0" borderId="24" xfId="0" applyFont="1" applyBorder="1" applyAlignment="1" applyProtection="1">
      <alignment horizontal="left" vertical="center"/>
      <protection/>
    </xf>
    <xf numFmtId="0" fontId="21" fillId="0" borderId="27" xfId="0" applyFont="1" applyBorder="1" applyAlignment="1" applyProtection="1">
      <alignment vertical="center" wrapText="1" shrinkToFit="1"/>
      <protection/>
    </xf>
    <xf numFmtId="49" fontId="22" fillId="0" borderId="24" xfId="0" applyNumberFormat="1" applyFont="1" applyBorder="1" applyAlignment="1" applyProtection="1">
      <alignment horizontal="center" vertical="center"/>
      <protection/>
    </xf>
    <xf numFmtId="0" fontId="18" fillId="0" borderId="24" xfId="0" applyFont="1" applyBorder="1" applyAlignment="1" applyProtection="1">
      <alignment horizontal="left" vertical="center"/>
      <protection/>
    </xf>
    <xf numFmtId="0" fontId="18" fillId="0" borderId="27" xfId="0" applyFont="1" applyBorder="1" applyAlignment="1" applyProtection="1">
      <alignment vertical="center" wrapText="1" shrinkToFit="1"/>
      <protection/>
    </xf>
    <xf numFmtId="49" fontId="18" fillId="0" borderId="24" xfId="0" applyNumberFormat="1" applyFont="1" applyBorder="1" applyAlignment="1" applyProtection="1">
      <alignment horizontal="center" vertical="center"/>
      <protection/>
    </xf>
    <xf numFmtId="0" fontId="18" fillId="0" borderId="24" xfId="0" applyFont="1" applyBorder="1" applyAlignment="1" applyProtection="1">
      <alignment horizontal="right" vertical="center"/>
      <protection/>
    </xf>
    <xf numFmtId="173" fontId="21" fillId="0" borderId="0" xfId="0" applyNumberFormat="1" applyFont="1" applyFill="1" applyBorder="1" applyAlignment="1" applyProtection="1">
      <alignment horizontal="right" vertical="center"/>
      <protection/>
    </xf>
    <xf numFmtId="173" fontId="21" fillId="36" borderId="24" xfId="0" applyNumberFormat="1" applyFont="1" applyFill="1" applyBorder="1" applyAlignment="1" applyProtection="1">
      <alignment horizontal="center" vertical="center"/>
      <protection locked="0"/>
    </xf>
    <xf numFmtId="173" fontId="18" fillId="36" borderId="24" xfId="0" applyNumberFormat="1" applyFont="1" applyFill="1" applyBorder="1" applyAlignment="1" applyProtection="1">
      <alignment horizontal="center" vertical="center"/>
      <protection locked="0"/>
    </xf>
    <xf numFmtId="0" fontId="22" fillId="0" borderId="24"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0" xfId="0" applyFont="1" applyBorder="1" applyAlignment="1" applyProtection="1">
      <alignment/>
      <protection/>
    </xf>
    <xf numFmtId="0" fontId="18" fillId="0" borderId="0" xfId="0" applyFont="1" applyBorder="1" applyAlignment="1" applyProtection="1">
      <alignment wrapText="1"/>
      <protection/>
    </xf>
    <xf numFmtId="0" fontId="18" fillId="0" borderId="0" xfId="0" applyFont="1" applyFill="1" applyBorder="1" applyAlignment="1" applyProtection="1">
      <alignment horizontal="center" vertical="center" wrapText="1"/>
      <protection/>
    </xf>
    <xf numFmtId="0" fontId="18" fillId="35" borderId="26" xfId="0" applyFont="1" applyFill="1" applyBorder="1" applyAlignment="1" applyProtection="1">
      <alignment horizontal="center" vertical="center" wrapText="1"/>
      <protection/>
    </xf>
    <xf numFmtId="49" fontId="21" fillId="0" borderId="24" xfId="0" applyNumberFormat="1" applyFont="1" applyBorder="1" applyAlignment="1" applyProtection="1">
      <alignment vertical="center" wrapText="1" shrinkToFit="1"/>
      <protection/>
    </xf>
    <xf numFmtId="173" fontId="21" fillId="0" borderId="0" xfId="0" applyNumberFormat="1" applyFont="1" applyFill="1" applyBorder="1" applyAlignment="1" applyProtection="1">
      <alignment horizontal="center" vertical="center"/>
      <protection locked="0"/>
    </xf>
    <xf numFmtId="173" fontId="21" fillId="0" borderId="0" xfId="0" applyNumberFormat="1" applyFont="1" applyFill="1" applyBorder="1" applyAlignment="1" applyProtection="1">
      <alignment horizontal="center" vertical="center"/>
      <protection/>
    </xf>
    <xf numFmtId="49" fontId="18" fillId="0" borderId="24" xfId="0" applyNumberFormat="1" applyFont="1" applyBorder="1" applyAlignment="1" applyProtection="1">
      <alignment vertical="center" wrapText="1" shrinkToFit="1"/>
      <protection/>
    </xf>
    <xf numFmtId="173" fontId="18" fillId="0" borderId="0" xfId="0" applyNumberFormat="1" applyFont="1" applyFill="1" applyBorder="1" applyAlignment="1" applyProtection="1">
      <alignment horizontal="center" vertical="center"/>
      <protection locked="0"/>
    </xf>
    <xf numFmtId="49" fontId="18" fillId="0" borderId="27" xfId="0" applyNumberFormat="1" applyFont="1" applyBorder="1" applyAlignment="1" applyProtection="1">
      <alignment vertical="center" wrapText="1" shrinkToFit="1"/>
      <protection/>
    </xf>
    <xf numFmtId="0" fontId="22" fillId="0" borderId="0" xfId="0" applyFont="1" applyBorder="1" applyAlignment="1" applyProtection="1">
      <alignment/>
      <protection/>
    </xf>
    <xf numFmtId="173" fontId="18" fillId="33" borderId="24" xfId="0" applyNumberFormat="1" applyFont="1" applyFill="1" applyBorder="1" applyAlignment="1" applyProtection="1">
      <alignment horizontal="center" vertical="center"/>
      <protection/>
    </xf>
    <xf numFmtId="173" fontId="18" fillId="0" borderId="0" xfId="0" applyNumberFormat="1" applyFont="1" applyFill="1" applyBorder="1" applyAlignment="1" applyProtection="1">
      <alignment horizontal="center" vertical="center"/>
      <protection/>
    </xf>
    <xf numFmtId="49" fontId="21" fillId="0" borderId="27" xfId="0" applyNumberFormat="1" applyFont="1" applyBorder="1" applyAlignment="1" applyProtection="1">
      <alignment vertical="center" wrapText="1" shrinkToFit="1"/>
      <protection/>
    </xf>
    <xf numFmtId="173" fontId="22" fillId="0" borderId="0" xfId="0" applyNumberFormat="1" applyFont="1" applyFill="1" applyBorder="1" applyAlignment="1" applyProtection="1">
      <alignment horizontal="center" vertical="center"/>
      <protection/>
    </xf>
    <xf numFmtId="49" fontId="22" fillId="0" borderId="24" xfId="0" applyNumberFormat="1" applyFont="1" applyBorder="1" applyAlignment="1" applyProtection="1">
      <alignment vertical="center"/>
      <protection/>
    </xf>
    <xf numFmtId="0" fontId="18" fillId="0" borderId="0" xfId="0" applyNumberFormat="1" applyFont="1" applyAlignment="1" applyProtection="1">
      <alignment vertical="center"/>
      <protection/>
    </xf>
    <xf numFmtId="0" fontId="24" fillId="0" borderId="0" xfId="0" applyNumberFormat="1" applyFont="1" applyBorder="1" applyAlignment="1" applyProtection="1">
      <alignment vertical="center"/>
      <protection/>
    </xf>
    <xf numFmtId="0" fontId="25" fillId="0" borderId="0" xfId="0" applyNumberFormat="1" applyFont="1" applyBorder="1" applyAlignment="1" applyProtection="1">
      <alignment vertical="center" wrapText="1"/>
      <protection/>
    </xf>
    <xf numFmtId="0" fontId="19" fillId="0" borderId="0" xfId="0" applyNumberFormat="1" applyFont="1" applyAlignment="1" applyProtection="1">
      <alignment horizontal="center" vertical="center"/>
      <protection/>
    </xf>
    <xf numFmtId="0" fontId="18" fillId="0" borderId="28" xfId="0" applyNumberFormat="1" applyFont="1" applyBorder="1" applyAlignment="1" applyProtection="1">
      <alignment horizontal="center" vertical="center" wrapText="1"/>
      <protection/>
    </xf>
    <xf numFmtId="0" fontId="18" fillId="33" borderId="28" xfId="0" applyNumberFormat="1" applyFont="1" applyFill="1" applyBorder="1" applyAlignment="1" applyProtection="1">
      <alignment vertical="center" wrapText="1"/>
      <protection locked="0"/>
    </xf>
    <xf numFmtId="0" fontId="18" fillId="0" borderId="24" xfId="0" applyNumberFormat="1" applyFont="1" applyBorder="1" applyAlignment="1" applyProtection="1">
      <alignment horizontal="center" vertical="center" wrapText="1"/>
      <protection/>
    </xf>
    <xf numFmtId="0" fontId="18" fillId="33" borderId="24" xfId="0" applyNumberFormat="1" applyFont="1" applyFill="1" applyBorder="1" applyAlignment="1" applyProtection="1">
      <alignment vertical="center" wrapText="1"/>
      <protection locked="0"/>
    </xf>
    <xf numFmtId="0" fontId="26" fillId="33" borderId="24" xfId="0" applyNumberFormat="1" applyFont="1" applyFill="1" applyBorder="1" applyAlignment="1" applyProtection="1">
      <alignment vertical="center" wrapText="1"/>
      <protection locked="0"/>
    </xf>
    <xf numFmtId="0" fontId="22" fillId="0" borderId="24" xfId="0" applyNumberFormat="1" applyFont="1" applyBorder="1" applyAlignment="1" applyProtection="1">
      <alignment horizontal="center" vertical="center" wrapText="1"/>
      <protection/>
    </xf>
    <xf numFmtId="0" fontId="21" fillId="36" borderId="24" xfId="0" applyNumberFormat="1" applyFont="1" applyFill="1" applyBorder="1" applyAlignment="1" applyProtection="1">
      <alignment horizontal="center" vertical="center" wrapText="1"/>
      <protection/>
    </xf>
    <xf numFmtId="0" fontId="22" fillId="36" borderId="24" xfId="0" applyNumberFormat="1" applyFont="1" applyFill="1" applyBorder="1" applyAlignment="1" applyProtection="1">
      <alignment horizontal="center" vertical="center" wrapText="1"/>
      <protection/>
    </xf>
    <xf numFmtId="0" fontId="18" fillId="33" borderId="24" xfId="0" applyNumberFormat="1" applyFont="1" applyFill="1" applyBorder="1" applyAlignment="1" applyProtection="1">
      <alignment horizontal="right" vertical="center" wrapText="1"/>
      <protection locked="0"/>
    </xf>
    <xf numFmtId="0" fontId="27" fillId="0" borderId="24" xfId="0" applyNumberFormat="1" applyFont="1" applyBorder="1" applyAlignment="1" applyProtection="1">
      <alignment horizontal="center" vertical="center" wrapText="1"/>
      <protection/>
    </xf>
    <xf numFmtId="0" fontId="22" fillId="33" borderId="24" xfId="0" applyNumberFormat="1" applyFont="1" applyFill="1" applyBorder="1" applyAlignment="1" applyProtection="1">
      <alignment horizontal="right" vertical="center" wrapText="1"/>
      <protection locked="0"/>
    </xf>
    <xf numFmtId="0" fontId="18" fillId="0" borderId="0" xfId="0" applyNumberFormat="1" applyFont="1" applyAlignment="1" applyProtection="1">
      <alignment vertical="center" wrapText="1"/>
      <protection/>
    </xf>
    <xf numFmtId="0" fontId="18" fillId="0" borderId="0" xfId="0" applyNumberFormat="1" applyFont="1" applyAlignment="1" applyProtection="1">
      <alignment horizontal="right" vertical="center" wrapText="1"/>
      <protection/>
    </xf>
    <xf numFmtId="0" fontId="22" fillId="0" borderId="29" xfId="0" applyFont="1" applyBorder="1" applyAlignment="1" applyProtection="1">
      <alignment/>
      <protection/>
    </xf>
    <xf numFmtId="0" fontId="18" fillId="0" borderId="0" xfId="0" applyFont="1" applyBorder="1" applyAlignment="1" applyProtection="1">
      <alignment/>
      <protection/>
    </xf>
    <xf numFmtId="0" fontId="22" fillId="0" borderId="0" xfId="0" applyFont="1" applyAlignment="1" applyProtection="1">
      <alignment horizontal="center" vertical="top"/>
      <protection/>
    </xf>
    <xf numFmtId="0" fontId="18" fillId="0" borderId="28" xfId="0" applyFont="1" applyBorder="1" applyAlignment="1" applyProtection="1">
      <alignment horizontal="center" vertical="top"/>
      <protection/>
    </xf>
    <xf numFmtId="0" fontId="27" fillId="0" borderId="24" xfId="0" applyFont="1" applyBorder="1" applyAlignment="1" applyProtection="1">
      <alignment horizontal="center" vertical="top"/>
      <protection/>
    </xf>
    <xf numFmtId="0" fontId="18" fillId="0" borderId="24" xfId="0" applyFont="1" applyBorder="1" applyAlignment="1" applyProtection="1">
      <alignment horizontal="center" vertical="top"/>
      <protection/>
    </xf>
    <xf numFmtId="0" fontId="18" fillId="0" borderId="24" xfId="0" applyFont="1" applyBorder="1" applyAlignment="1" applyProtection="1">
      <alignment horizontal="center" vertical="center" wrapText="1"/>
      <protection/>
    </xf>
    <xf numFmtId="173" fontId="18" fillId="33" borderId="24" xfId="0" applyNumberFormat="1" applyFont="1" applyFill="1" applyBorder="1" applyAlignment="1" applyProtection="1">
      <alignment horizontal="center" vertical="center" wrapText="1"/>
      <protection locked="0"/>
    </xf>
    <xf numFmtId="173" fontId="22" fillId="36" borderId="24" xfId="0" applyNumberFormat="1" applyFont="1" applyFill="1" applyBorder="1" applyAlignment="1" applyProtection="1">
      <alignment horizontal="center" vertical="center" wrapText="1"/>
      <protection/>
    </xf>
    <xf numFmtId="173" fontId="18" fillId="33" borderId="24" xfId="0" applyNumberFormat="1" applyFont="1" applyFill="1" applyBorder="1" applyAlignment="1" applyProtection="1">
      <alignment horizontal="right" vertical="center"/>
      <protection locked="0"/>
    </xf>
    <xf numFmtId="173" fontId="18" fillId="33" borderId="24" xfId="0" applyNumberFormat="1" applyFont="1" applyFill="1" applyBorder="1" applyAlignment="1" applyProtection="1">
      <alignment horizontal="right" vertical="center" wrapText="1"/>
      <protection locked="0"/>
    </xf>
    <xf numFmtId="0" fontId="18" fillId="0" borderId="24" xfId="0" applyFont="1" applyFill="1" applyBorder="1" applyAlignment="1" applyProtection="1">
      <alignment horizontal="center" vertical="center"/>
      <protection/>
    </xf>
    <xf numFmtId="0" fontId="22" fillId="0" borderId="24" xfId="0" applyFont="1" applyFill="1" applyBorder="1" applyAlignment="1" applyProtection="1">
      <alignment horizontal="center" vertical="center"/>
      <protection/>
    </xf>
    <xf numFmtId="0" fontId="27" fillId="0" borderId="24" xfId="0" applyFont="1" applyFill="1" applyBorder="1" applyAlignment="1" applyProtection="1">
      <alignment horizontal="center" vertical="center"/>
      <protection/>
    </xf>
    <xf numFmtId="0" fontId="18" fillId="0" borderId="0" xfId="0" applyFont="1" applyAlignment="1" applyProtection="1">
      <alignment/>
      <protection locked="0"/>
    </xf>
    <xf numFmtId="0" fontId="14" fillId="0" borderId="0" xfId="0" applyFont="1" applyAlignment="1" applyProtection="1">
      <alignment/>
      <protection locked="0"/>
    </xf>
    <xf numFmtId="49" fontId="18" fillId="0" borderId="24" xfId="0" applyNumberFormat="1" applyFont="1" applyBorder="1" applyAlignment="1" applyProtection="1">
      <alignment horizontal="center" vertical="center"/>
      <protection locked="0"/>
    </xf>
    <xf numFmtId="173" fontId="21" fillId="33" borderId="24" xfId="0" applyNumberFormat="1" applyFont="1" applyFill="1" applyBorder="1" applyAlignment="1" applyProtection="1">
      <alignment horizontal="right" vertical="center"/>
      <protection locked="0"/>
    </xf>
    <xf numFmtId="0" fontId="21" fillId="0" borderId="0" xfId="0" applyFont="1" applyAlignment="1" applyProtection="1">
      <alignment wrapText="1"/>
      <protection locked="0"/>
    </xf>
    <xf numFmtId="49" fontId="18" fillId="0" borderId="0" xfId="0" applyNumberFormat="1" applyFont="1" applyAlignment="1" applyProtection="1">
      <alignment/>
      <protection locked="0"/>
    </xf>
    <xf numFmtId="173" fontId="18" fillId="0" borderId="0" xfId="0" applyNumberFormat="1" applyFont="1" applyAlignment="1" applyProtection="1">
      <alignment/>
      <protection locked="0"/>
    </xf>
    <xf numFmtId="0" fontId="18" fillId="0" borderId="0" xfId="0" applyFont="1" applyAlignment="1" applyProtection="1">
      <alignment wrapText="1"/>
      <protection locked="0"/>
    </xf>
    <xf numFmtId="49" fontId="20" fillId="0" borderId="0" xfId="0" applyNumberFormat="1"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wrapText="1"/>
      <protection/>
    </xf>
    <xf numFmtId="173" fontId="21" fillId="0" borderId="0" xfId="0" applyNumberFormat="1" applyFont="1" applyFill="1" applyBorder="1" applyAlignment="1" applyProtection="1">
      <alignment horizontal="right" vertical="center"/>
      <protection locked="0"/>
    </xf>
    <xf numFmtId="173" fontId="18" fillId="0" borderId="0" xfId="0" applyNumberFormat="1" applyFont="1" applyFill="1" applyBorder="1" applyAlignment="1" applyProtection="1">
      <alignment horizontal="right" vertical="center"/>
      <protection locked="0"/>
    </xf>
    <xf numFmtId="0" fontId="22" fillId="0" borderId="0" xfId="0" applyFont="1" applyAlignment="1" applyProtection="1">
      <alignment horizontal="center"/>
      <protection locked="0"/>
    </xf>
    <xf numFmtId="0" fontId="22" fillId="0" borderId="0" xfId="0" applyFont="1" applyAlignment="1" applyProtection="1">
      <alignment horizontal="center"/>
      <protection/>
    </xf>
    <xf numFmtId="49" fontId="18" fillId="0" borderId="0" xfId="0" applyNumberFormat="1" applyFont="1" applyAlignment="1" applyProtection="1">
      <alignment vertical="center"/>
      <protection locked="0"/>
    </xf>
    <xf numFmtId="0" fontId="19"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49" fontId="18" fillId="0" borderId="30" xfId="0" applyNumberFormat="1" applyFont="1" applyBorder="1" applyAlignment="1" applyProtection="1">
      <alignment horizontal="center" vertical="center"/>
      <protection locked="0"/>
    </xf>
    <xf numFmtId="0" fontId="18" fillId="33" borderId="28" xfId="0" applyFont="1" applyFill="1" applyBorder="1" applyAlignment="1" applyProtection="1">
      <alignment horizontal="center" vertical="center"/>
      <protection locked="0"/>
    </xf>
    <xf numFmtId="0" fontId="22" fillId="0" borderId="0" xfId="0" applyFont="1" applyAlignment="1" applyProtection="1">
      <alignment/>
      <protection locked="0"/>
    </xf>
    <xf numFmtId="49" fontId="18" fillId="0" borderId="31" xfId="0" applyNumberFormat="1" applyFont="1" applyBorder="1" applyAlignment="1" applyProtection="1">
      <alignment horizontal="center" vertical="center"/>
      <protection locked="0"/>
    </xf>
    <xf numFmtId="0" fontId="18" fillId="33" borderId="24"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center" wrapText="1"/>
      <protection locked="0"/>
    </xf>
    <xf numFmtId="49" fontId="18" fillId="0" borderId="0" xfId="0" applyNumberFormat="1"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Border="1" applyAlignment="1" applyProtection="1">
      <alignment/>
      <protection locked="0"/>
    </xf>
    <xf numFmtId="0" fontId="19" fillId="0" borderId="0" xfId="0" applyFont="1" applyAlignment="1" applyProtection="1">
      <alignment horizontal="center" vertical="center"/>
      <protection/>
    </xf>
    <xf numFmtId="0" fontId="18" fillId="35" borderId="32" xfId="0" applyFont="1" applyFill="1" applyBorder="1" applyAlignment="1" applyProtection="1">
      <alignment horizontal="center" vertical="center" wrapText="1"/>
      <protection/>
    </xf>
    <xf numFmtId="0" fontId="18" fillId="35" borderId="33" xfId="0" applyFont="1" applyFill="1" applyBorder="1" applyAlignment="1" applyProtection="1">
      <alignment horizontal="center" vertical="center" wrapText="1"/>
      <protection/>
    </xf>
    <xf numFmtId="49" fontId="18" fillId="0" borderId="28" xfId="0" applyNumberFormat="1" applyFont="1" applyBorder="1" applyAlignment="1" applyProtection="1">
      <alignment horizontal="center" vertical="center"/>
      <protection locked="0"/>
    </xf>
    <xf numFmtId="0" fontId="18" fillId="33" borderId="28" xfId="0" applyFont="1" applyFill="1" applyBorder="1" applyAlignment="1" applyProtection="1">
      <alignment horizontal="center"/>
      <protection locked="0"/>
    </xf>
    <xf numFmtId="0" fontId="22" fillId="0" borderId="0" xfId="0" applyFont="1" applyFill="1" applyBorder="1" applyAlignment="1" applyProtection="1">
      <alignment/>
      <protection locked="0"/>
    </xf>
    <xf numFmtId="0" fontId="18" fillId="33" borderId="24" xfId="0" applyFont="1" applyFill="1" applyBorder="1" applyAlignment="1" applyProtection="1">
      <alignment horizontal="center"/>
      <protection locked="0"/>
    </xf>
    <xf numFmtId="0" fontId="18" fillId="0" borderId="0" xfId="0" applyFont="1" applyFill="1" applyBorder="1" applyAlignment="1" applyProtection="1">
      <alignment/>
      <protection locked="0"/>
    </xf>
    <xf numFmtId="49" fontId="22" fillId="0" borderId="24" xfId="0" applyNumberFormat="1" applyFont="1" applyBorder="1" applyAlignment="1" applyProtection="1">
      <alignment horizontal="center" vertical="center"/>
      <protection locked="0"/>
    </xf>
    <xf numFmtId="0" fontId="18" fillId="0" borderId="0" xfId="0" applyFont="1" applyBorder="1" applyAlignment="1" applyProtection="1">
      <alignment vertical="center" wrapText="1" shrinkToFit="1"/>
      <protection locked="0"/>
    </xf>
    <xf numFmtId="0" fontId="22" fillId="0" borderId="0" xfId="0" applyFont="1" applyBorder="1" applyAlignment="1" applyProtection="1">
      <alignment vertical="center" wrapText="1" shrinkToFit="1"/>
      <protection locked="0"/>
    </xf>
    <xf numFmtId="0" fontId="18" fillId="0" borderId="24" xfId="0" applyFont="1" applyBorder="1" applyAlignment="1" applyProtection="1">
      <alignment horizontal="center"/>
      <protection locked="0"/>
    </xf>
    <xf numFmtId="0" fontId="18" fillId="0" borderId="24" xfId="0" applyFont="1" applyBorder="1" applyAlignment="1" applyProtection="1">
      <alignment/>
      <protection locked="0"/>
    </xf>
    <xf numFmtId="0" fontId="18" fillId="0" borderId="0" xfId="0" applyFont="1" applyBorder="1" applyAlignment="1" applyProtection="1">
      <alignment horizontal="left"/>
      <protection locked="0"/>
    </xf>
    <xf numFmtId="0" fontId="18" fillId="0" borderId="0" xfId="0" applyFont="1" applyBorder="1" applyAlignment="1" applyProtection="1">
      <alignment horizontal="left" wrapText="1"/>
      <protection locked="0"/>
    </xf>
    <xf numFmtId="0" fontId="18" fillId="0" borderId="0" xfId="0" applyFont="1" applyBorder="1" applyAlignment="1" applyProtection="1">
      <alignment horizontal="center"/>
      <protection locked="0"/>
    </xf>
    <xf numFmtId="0" fontId="0" fillId="0" borderId="0" xfId="0" applyAlignment="1" applyProtection="1">
      <alignment/>
      <protection locked="0"/>
    </xf>
    <xf numFmtId="0" fontId="30" fillId="0" borderId="19" xfId="0" applyFont="1" applyFill="1" applyBorder="1" applyAlignment="1">
      <alignment/>
    </xf>
    <xf numFmtId="0" fontId="30" fillId="0" borderId="11" xfId="0" applyFont="1" applyFill="1" applyBorder="1" applyAlignment="1">
      <alignment/>
    </xf>
    <xf numFmtId="0" fontId="31" fillId="0" borderId="34" xfId="0" applyFont="1" applyBorder="1" applyAlignment="1">
      <alignment/>
    </xf>
    <xf numFmtId="0" fontId="32" fillId="0" borderId="35" xfId="0" applyFont="1" applyBorder="1" applyAlignment="1">
      <alignment/>
    </xf>
    <xf numFmtId="0" fontId="31" fillId="0" borderId="36" xfId="0" applyFont="1" applyBorder="1" applyAlignment="1">
      <alignment/>
    </xf>
    <xf numFmtId="0" fontId="33" fillId="0" borderId="35" xfId="0" applyFont="1" applyBorder="1" applyAlignment="1">
      <alignment/>
    </xf>
    <xf numFmtId="0" fontId="31" fillId="0" borderId="37" xfId="0" applyFont="1" applyBorder="1" applyAlignment="1">
      <alignment/>
    </xf>
    <xf numFmtId="0" fontId="33" fillId="0" borderId="38" xfId="0" applyFont="1" applyBorder="1" applyAlignment="1">
      <alignment/>
    </xf>
    <xf numFmtId="0" fontId="33" fillId="0" borderId="39" xfId="0" applyFont="1" applyBorder="1" applyAlignment="1">
      <alignment/>
    </xf>
    <xf numFmtId="0" fontId="33" fillId="0" borderId="40" xfId="0" applyFont="1" applyBorder="1" applyAlignment="1">
      <alignment/>
    </xf>
    <xf numFmtId="0" fontId="31" fillId="0" borderId="41" xfId="0" applyFont="1" applyFill="1" applyBorder="1" applyAlignment="1">
      <alignment/>
    </xf>
    <xf numFmtId="0" fontId="33" fillId="0" borderId="42" xfId="0" applyFont="1" applyBorder="1" applyAlignment="1">
      <alignment/>
    </xf>
    <xf numFmtId="49" fontId="3" fillId="0" borderId="0" xfId="0" applyNumberFormat="1" applyFont="1" applyFill="1" applyBorder="1" applyAlignment="1" applyProtection="1">
      <alignment horizontal="center" vertical="center"/>
      <protection/>
    </xf>
    <xf numFmtId="0" fontId="3"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vertical="center"/>
      <protection hidden="1"/>
    </xf>
    <xf numFmtId="49" fontId="0" fillId="33" borderId="43" xfId="0" applyNumberFormat="1" applyFont="1" applyFill="1" applyBorder="1" applyAlignment="1" applyProtection="1">
      <alignment horizontal="left" vertical="center"/>
      <protection locked="0"/>
    </xf>
    <xf numFmtId="49" fontId="0" fillId="33" borderId="44" xfId="0" applyNumberFormat="1" applyFont="1" applyFill="1" applyBorder="1" applyAlignment="1" applyProtection="1">
      <alignment horizontal="left" vertical="center"/>
      <protection locked="0"/>
    </xf>
    <xf numFmtId="49" fontId="56" fillId="33" borderId="11" xfId="36" applyNumberFormat="1" applyFill="1" applyBorder="1" applyAlignment="1" applyProtection="1">
      <alignment horizontal="left" vertical="center"/>
      <protection locked="0"/>
    </xf>
    <xf numFmtId="49" fontId="8" fillId="33" borderId="11" xfId="0" applyNumberFormat="1" applyFont="1" applyFill="1" applyBorder="1" applyAlignment="1" applyProtection="1">
      <alignment horizontal="left" vertical="center"/>
      <protection locked="0"/>
    </xf>
    <xf numFmtId="49" fontId="6" fillId="0" borderId="10" xfId="0" applyNumberFormat="1" applyFont="1" applyBorder="1" applyAlignment="1" applyProtection="1">
      <alignment vertical="center"/>
      <protection/>
    </xf>
    <xf numFmtId="2" fontId="0" fillId="33" borderId="11" xfId="0" applyNumberFormat="1" applyFont="1" applyFill="1" applyBorder="1" applyAlignment="1" applyProtection="1">
      <alignment horizontal="left" vertical="top" wrapText="1"/>
      <protection locked="0"/>
    </xf>
    <xf numFmtId="49" fontId="6" fillId="0" borderId="10" xfId="0" applyNumberFormat="1" applyFont="1" applyBorder="1" applyAlignment="1" applyProtection="1">
      <alignment vertical="top" wrapText="1"/>
      <protection/>
    </xf>
    <xf numFmtId="2" fontId="0" fillId="33" borderId="45"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left" vertical="top" wrapText="1"/>
      <protection/>
    </xf>
    <xf numFmtId="0" fontId="56"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49" fontId="6" fillId="0" borderId="31" xfId="0" applyNumberFormat="1" applyFont="1" applyFill="1" applyBorder="1" applyAlignment="1" applyProtection="1">
      <alignment horizontal="left" vertical="center" wrapText="1"/>
      <protection/>
    </xf>
    <xf numFmtId="14" fontId="0" fillId="33" borderId="40" xfId="0" applyNumberFormat="1" applyFill="1" applyBorder="1" applyAlignment="1" applyProtection="1">
      <alignment horizontal="left" vertical="center" wrapText="1"/>
      <protection locked="0"/>
    </xf>
    <xf numFmtId="0" fontId="0" fillId="33" borderId="40" xfId="0" applyFill="1" applyBorder="1" applyAlignment="1" applyProtection="1">
      <alignment horizontal="left" vertical="center" wrapText="1"/>
      <protection locked="0"/>
    </xf>
    <xf numFmtId="0" fontId="6" fillId="0" borderId="46" xfId="0" applyFont="1" applyBorder="1" applyAlignment="1" applyProtection="1">
      <alignment wrapText="1"/>
      <protection/>
    </xf>
    <xf numFmtId="0" fontId="0" fillId="33" borderId="42" xfId="0" applyFill="1" applyBorder="1" applyAlignment="1" applyProtection="1">
      <alignment wrapText="1"/>
      <protection locked="0"/>
    </xf>
    <xf numFmtId="0" fontId="0" fillId="33" borderId="11" xfId="0" applyFill="1" applyBorder="1" applyAlignment="1" applyProtection="1">
      <alignment vertical="top" wrapText="1"/>
      <protection locked="0"/>
    </xf>
    <xf numFmtId="49" fontId="5" fillId="0" borderId="24" xfId="0" applyNumberFormat="1" applyFont="1" applyBorder="1" applyAlignment="1" applyProtection="1">
      <alignment vertical="center"/>
      <protection/>
    </xf>
    <xf numFmtId="49" fontId="0" fillId="33" borderId="24" xfId="0" applyNumberFormat="1" applyFont="1" applyFill="1" applyBorder="1" applyAlignment="1" applyProtection="1">
      <alignment vertical="center"/>
      <protection locked="0"/>
    </xf>
    <xf numFmtId="49" fontId="6" fillId="0" borderId="47" xfId="0" applyNumberFormat="1" applyFont="1" applyBorder="1" applyAlignment="1" applyProtection="1">
      <alignment vertical="center" wrapText="1"/>
      <protection/>
    </xf>
    <xf numFmtId="49" fontId="6" fillId="0" borderId="48" xfId="0" applyNumberFormat="1" applyFont="1" applyBorder="1" applyAlignment="1" applyProtection="1">
      <alignment vertical="center"/>
      <protection/>
    </xf>
    <xf numFmtId="49" fontId="0" fillId="0" borderId="49" xfId="0" applyNumberFormat="1" applyFont="1" applyBorder="1" applyAlignment="1" applyProtection="1">
      <alignment vertical="center" wrapText="1"/>
      <protection/>
    </xf>
    <xf numFmtId="2" fontId="0" fillId="0" borderId="47" xfId="0" applyNumberFormat="1" applyFont="1" applyBorder="1" applyAlignment="1" applyProtection="1">
      <alignment horizontal="justify" vertical="top" wrapText="1"/>
      <protection/>
    </xf>
    <xf numFmtId="49" fontId="6" fillId="0" borderId="50" xfId="0" applyNumberFormat="1" applyFont="1" applyBorder="1" applyAlignment="1" applyProtection="1">
      <alignment vertical="top" wrapText="1"/>
      <protection/>
    </xf>
    <xf numFmtId="49" fontId="0" fillId="0" borderId="51" xfId="0" applyNumberFormat="1" applyFont="1" applyBorder="1" applyAlignment="1" applyProtection="1">
      <alignment vertical="center" wrapText="1"/>
      <protection/>
    </xf>
    <xf numFmtId="49" fontId="0" fillId="0" borderId="35" xfId="0" applyNumberFormat="1" applyFont="1" applyBorder="1" applyAlignment="1" applyProtection="1">
      <alignment vertical="center" wrapText="1"/>
      <protection/>
    </xf>
    <xf numFmtId="49" fontId="6" fillId="0" borderId="27" xfId="0" applyNumberFormat="1" applyFont="1" applyBorder="1" applyAlignment="1" applyProtection="1">
      <alignment vertical="center"/>
      <protection/>
    </xf>
    <xf numFmtId="2" fontId="0" fillId="0" borderId="37" xfId="0" applyNumberFormat="1" applyFont="1" applyBorder="1" applyAlignment="1" applyProtection="1">
      <alignment horizontal="justify" vertical="top" wrapText="1"/>
      <protection/>
    </xf>
    <xf numFmtId="49" fontId="6" fillId="0" borderId="52" xfId="0" applyNumberFormat="1" applyFont="1" applyBorder="1" applyAlignment="1" applyProtection="1">
      <alignment vertical="top" wrapText="1"/>
      <protection/>
    </xf>
    <xf numFmtId="2" fontId="0" fillId="0" borderId="53" xfId="0" applyNumberFormat="1" applyBorder="1" applyAlignment="1" applyProtection="1">
      <alignment horizontal="justify" vertical="top" wrapText="1"/>
      <protection/>
    </xf>
    <xf numFmtId="49" fontId="6" fillId="0" borderId="45" xfId="0" applyNumberFormat="1" applyFont="1" applyBorder="1" applyAlignment="1" applyProtection="1">
      <alignment vertical="top" wrapText="1"/>
      <protection/>
    </xf>
    <xf numFmtId="49" fontId="0" fillId="0" borderId="33" xfId="0" applyNumberFormat="1" applyFont="1" applyBorder="1" applyAlignment="1" applyProtection="1">
      <alignment vertical="center" wrapText="1"/>
      <protection/>
    </xf>
    <xf numFmtId="2" fontId="0" fillId="0" borderId="54" xfId="0" applyNumberFormat="1" applyBorder="1" applyAlignment="1" applyProtection="1">
      <alignment horizontal="justify" vertical="top" wrapText="1"/>
      <protection/>
    </xf>
    <xf numFmtId="49" fontId="6" fillId="0" borderId="55" xfId="0" applyNumberFormat="1" applyFont="1" applyBorder="1" applyAlignment="1" applyProtection="1">
      <alignment vertical="center" wrapText="1"/>
      <protection/>
    </xf>
    <xf numFmtId="49" fontId="6" fillId="0" borderId="52" xfId="0" applyNumberFormat="1" applyFont="1" applyBorder="1" applyAlignment="1" applyProtection="1">
      <alignment vertical="center" wrapText="1"/>
      <protection/>
    </xf>
    <xf numFmtId="49" fontId="0" fillId="0" borderId="51" xfId="0" applyNumberFormat="1" applyFont="1" applyBorder="1" applyAlignment="1" applyProtection="1">
      <alignment vertical="center"/>
      <protection/>
    </xf>
    <xf numFmtId="49" fontId="6" fillId="0" borderId="37" xfId="0" applyNumberFormat="1" applyFont="1" applyBorder="1" applyAlignment="1" applyProtection="1">
      <alignment horizontal="justify" vertical="top" wrapText="1"/>
      <protection/>
    </xf>
    <xf numFmtId="49" fontId="6" fillId="0" borderId="27" xfId="0" applyNumberFormat="1" applyFont="1" applyBorder="1" applyAlignment="1" applyProtection="1">
      <alignment horizontal="left" vertical="center" wrapText="1"/>
      <protection/>
    </xf>
    <xf numFmtId="0" fontId="0" fillId="0" borderId="53" xfId="0" applyNumberFormat="1" applyFont="1" applyBorder="1" applyAlignment="1" applyProtection="1">
      <alignment horizontal="justify" vertical="top" wrapText="1"/>
      <protection/>
    </xf>
    <xf numFmtId="49" fontId="6" fillId="0" borderId="27" xfId="0" applyNumberFormat="1" applyFont="1" applyBorder="1" applyAlignment="1" applyProtection="1">
      <alignment vertical="center" wrapText="1"/>
      <protection/>
    </xf>
    <xf numFmtId="49" fontId="0" fillId="0" borderId="35" xfId="0" applyNumberFormat="1" applyFont="1" applyBorder="1" applyAlignment="1" applyProtection="1">
      <alignment vertical="center"/>
      <protection/>
    </xf>
    <xf numFmtId="49" fontId="9" fillId="0" borderId="54" xfId="0" applyNumberFormat="1" applyFont="1" applyBorder="1" applyAlignment="1" applyProtection="1">
      <alignment vertical="center" wrapText="1"/>
      <protection/>
    </xf>
    <xf numFmtId="49" fontId="6" fillId="0" borderId="56" xfId="0" applyNumberFormat="1" applyFont="1" applyBorder="1" applyAlignment="1" applyProtection="1">
      <alignment vertical="center" wrapText="1"/>
      <protection/>
    </xf>
    <xf numFmtId="49" fontId="0" fillId="0" borderId="33" xfId="0" applyNumberFormat="1" applyFont="1" applyBorder="1" applyAlignment="1" applyProtection="1">
      <alignment vertical="center"/>
      <protection/>
    </xf>
    <xf numFmtId="0" fontId="0" fillId="0" borderId="0" xfId="0"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49" fontId="6" fillId="0" borderId="19" xfId="0" applyNumberFormat="1" applyFont="1" applyBorder="1" applyAlignment="1" applyProtection="1">
      <alignment vertical="center"/>
      <protection/>
    </xf>
    <xf numFmtId="49" fontId="6" fillId="33" borderId="19" xfId="0" applyNumberFormat="1" applyFont="1" applyFill="1" applyBorder="1" applyAlignment="1" applyProtection="1">
      <alignment vertical="top" wrapText="1"/>
      <protection locked="0"/>
    </xf>
    <xf numFmtId="49" fontId="6" fillId="0" borderId="57" xfId="0" applyNumberFormat="1" applyFont="1" applyBorder="1" applyAlignment="1" applyProtection="1">
      <alignment vertical="center"/>
      <protection/>
    </xf>
    <xf numFmtId="49" fontId="6" fillId="0" borderId="58" xfId="0" applyNumberFormat="1" applyFont="1" applyBorder="1" applyAlignment="1" applyProtection="1">
      <alignment vertical="top" wrapText="1"/>
      <protection/>
    </xf>
    <xf numFmtId="49" fontId="6" fillId="0" borderId="52" xfId="0" applyNumberFormat="1" applyFont="1" applyBorder="1" applyAlignment="1" applyProtection="1">
      <alignment horizontal="left" vertical="center" wrapText="1"/>
      <protection/>
    </xf>
    <xf numFmtId="49" fontId="4" fillId="0" borderId="0"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6" fillId="0" borderId="24" xfId="0" applyNumberFormat="1" applyFont="1" applyBorder="1" applyAlignment="1" applyProtection="1">
      <alignment vertical="top" wrapText="1"/>
      <protection/>
    </xf>
    <xf numFmtId="0" fontId="0" fillId="33" borderId="21" xfId="0" applyNumberFormat="1" applyFill="1" applyBorder="1" applyAlignment="1" applyProtection="1">
      <alignment vertical="top" wrapText="1"/>
      <protection locked="0"/>
    </xf>
    <xf numFmtId="0" fontId="6" fillId="0" borderId="26" xfId="0" applyNumberFormat="1" applyFont="1" applyBorder="1" applyAlignment="1" applyProtection="1">
      <alignment vertical="top"/>
      <protection/>
    </xf>
    <xf numFmtId="0" fontId="6" fillId="0" borderId="28" xfId="0" applyNumberFormat="1" applyFont="1" applyBorder="1" applyAlignment="1" applyProtection="1">
      <alignment vertical="top" wrapText="1"/>
      <protection/>
    </xf>
    <xf numFmtId="0" fontId="0" fillId="33" borderId="0" xfId="0" applyNumberFormat="1" applyFill="1" applyBorder="1" applyAlignment="1" applyProtection="1">
      <alignment vertical="top" wrapText="1"/>
      <protection locked="0"/>
    </xf>
    <xf numFmtId="49" fontId="6" fillId="0" borderId="24" xfId="0" applyNumberFormat="1" applyFont="1" applyBorder="1" applyAlignment="1" applyProtection="1">
      <alignment vertical="top" wrapText="1"/>
      <protection/>
    </xf>
    <xf numFmtId="0" fontId="11" fillId="0" borderId="59" xfId="0" applyFont="1" applyBorder="1" applyAlignment="1" applyProtection="1">
      <alignment horizontal="justify" vertical="top" wrapText="1"/>
      <protection locked="0"/>
    </xf>
    <xf numFmtId="0" fontId="7" fillId="0" borderId="28" xfId="0" applyFont="1" applyBorder="1" applyAlignment="1" applyProtection="1">
      <alignment horizontal="left" vertical="top" wrapText="1"/>
      <protection locked="0"/>
    </xf>
    <xf numFmtId="49" fontId="3" fillId="0" borderId="0" xfId="0" applyNumberFormat="1" applyFont="1" applyBorder="1" applyAlignment="1" applyProtection="1">
      <alignment vertical="top" wrapText="1"/>
      <protection/>
    </xf>
    <xf numFmtId="0" fontId="10" fillId="0" borderId="24" xfId="0" applyNumberFormat="1" applyFont="1" applyBorder="1" applyAlignment="1" applyProtection="1">
      <alignment vertical="top" wrapText="1"/>
      <protection/>
    </xf>
    <xf numFmtId="0" fontId="3" fillId="0" borderId="0"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172" fontId="0" fillId="33" borderId="24" xfId="0" applyNumberFormat="1" applyFill="1" applyBorder="1" applyAlignment="1" applyProtection="1">
      <alignment horizontal="left" vertical="center" wrapText="1"/>
      <protection locked="0"/>
    </xf>
    <xf numFmtId="0" fontId="0" fillId="33" borderId="24" xfId="0" applyNumberFormat="1" applyFont="1" applyFill="1" applyBorder="1" applyAlignment="1" applyProtection="1">
      <alignment horizontal="center" vertical="center" wrapText="1"/>
      <protection/>
    </xf>
    <xf numFmtId="0" fontId="6" fillId="0" borderId="31" xfId="0" applyNumberFormat="1" applyFont="1" applyBorder="1" applyAlignment="1" applyProtection="1">
      <alignment vertical="center"/>
      <protection/>
    </xf>
    <xf numFmtId="0" fontId="3" fillId="33" borderId="24" xfId="0" applyNumberFormat="1" applyFont="1" applyFill="1" applyBorder="1" applyAlignment="1" applyProtection="1">
      <alignment horizontal="left" vertical="center"/>
      <protection/>
    </xf>
    <xf numFmtId="0" fontId="3" fillId="0" borderId="26" xfId="0" applyNumberFormat="1" applyFont="1" applyBorder="1" applyAlignment="1" applyProtection="1">
      <alignment vertical="center"/>
      <protection/>
    </xf>
    <xf numFmtId="0" fontId="6" fillId="0" borderId="26" xfId="0" applyNumberFormat="1" applyFont="1" applyBorder="1" applyAlignment="1" applyProtection="1">
      <alignment vertical="center"/>
      <protection/>
    </xf>
    <xf numFmtId="0" fontId="6" fillId="0" borderId="20" xfId="0" applyNumberFormat="1" applyFont="1" applyBorder="1" applyAlignment="1" applyProtection="1">
      <alignment vertical="center"/>
      <protection/>
    </xf>
    <xf numFmtId="0" fontId="0" fillId="0" borderId="26" xfId="0" applyNumberFormat="1" applyFont="1" applyBorder="1" applyAlignment="1" applyProtection="1">
      <alignment vertical="center"/>
      <protection/>
    </xf>
    <xf numFmtId="0" fontId="0" fillId="0" borderId="31" xfId="0" applyNumberFormat="1" applyFont="1" applyBorder="1" applyAlignment="1" applyProtection="1">
      <alignment vertical="center"/>
      <protection/>
    </xf>
    <xf numFmtId="0" fontId="16" fillId="0" borderId="24" xfId="0" applyNumberFormat="1" applyFont="1" applyBorder="1" applyAlignment="1" applyProtection="1">
      <alignment horizontal="center" vertical="center" wrapText="1"/>
      <protection/>
    </xf>
    <xf numFmtId="0" fontId="17" fillId="0" borderId="24" xfId="0" applyNumberFormat="1" applyFont="1" applyBorder="1" applyAlignment="1" applyProtection="1">
      <alignment horizontal="center" vertical="center" wrapText="1"/>
      <protection/>
    </xf>
    <xf numFmtId="14" fontId="17" fillId="33" borderId="24" xfId="0" applyNumberFormat="1" applyFont="1" applyFill="1" applyBorder="1" applyAlignment="1" applyProtection="1">
      <alignment horizontal="left" vertical="center" wrapText="1"/>
      <protection locked="0"/>
    </xf>
    <xf numFmtId="0" fontId="17" fillId="33" borderId="24" xfId="0" applyNumberFormat="1" applyFont="1" applyFill="1" applyBorder="1" applyAlignment="1" applyProtection="1">
      <alignment horizontal="left" vertical="center" wrapText="1"/>
      <protection locked="0"/>
    </xf>
    <xf numFmtId="0" fontId="16" fillId="33" borderId="24" xfId="0" applyNumberFormat="1" applyFont="1" applyFill="1" applyBorder="1" applyAlignment="1" applyProtection="1">
      <alignment horizontal="center" vertical="center" wrapText="1"/>
      <protection locked="0"/>
    </xf>
    <xf numFmtId="0" fontId="0" fillId="33" borderId="24" xfId="0" applyNumberFormat="1" applyFont="1" applyFill="1" applyBorder="1" applyAlignment="1" applyProtection="1">
      <alignment horizontal="left" vertical="center" wrapText="1"/>
      <protection locked="0"/>
    </xf>
    <xf numFmtId="0" fontId="19" fillId="0" borderId="46" xfId="0" applyFont="1" applyBorder="1" applyAlignment="1" applyProtection="1">
      <alignment horizontal="center" vertical="center"/>
      <protection/>
    </xf>
    <xf numFmtId="0" fontId="19" fillId="0" borderId="24" xfId="0" applyFont="1" applyBorder="1" applyAlignment="1" applyProtection="1">
      <alignment vertical="center"/>
      <protection/>
    </xf>
    <xf numFmtId="0" fontId="3" fillId="33" borderId="24" xfId="0" applyNumberFormat="1" applyFont="1" applyFill="1" applyBorder="1" applyAlignment="1" applyProtection="1">
      <alignment horizontal="left" vertical="center"/>
      <protection locked="0"/>
    </xf>
    <xf numFmtId="0" fontId="19" fillId="0" borderId="31" xfId="0" applyFont="1" applyBorder="1" applyAlignment="1" applyProtection="1">
      <alignment vertical="center"/>
      <protection/>
    </xf>
    <xf numFmtId="49" fontId="18" fillId="35" borderId="24" xfId="0" applyNumberFormat="1" applyFont="1" applyFill="1" applyBorder="1" applyAlignment="1" applyProtection="1">
      <alignment horizontal="center" vertical="center" wrapText="1"/>
      <protection/>
    </xf>
    <xf numFmtId="49" fontId="18" fillId="0" borderId="24" xfId="0" applyNumberFormat="1" applyFont="1" applyBorder="1" applyAlignment="1" applyProtection="1">
      <alignment horizontal="left" vertical="top"/>
      <protection/>
    </xf>
    <xf numFmtId="49" fontId="21" fillId="0" borderId="24" xfId="0" applyNumberFormat="1" applyFont="1" applyBorder="1" applyAlignment="1" applyProtection="1">
      <alignment horizontal="left" vertical="top" shrinkToFit="1"/>
      <protection/>
    </xf>
    <xf numFmtId="49" fontId="18" fillId="0" borderId="24" xfId="0" applyNumberFormat="1" applyFont="1" applyBorder="1" applyAlignment="1" applyProtection="1">
      <alignment horizontal="center" vertical="top"/>
      <protection/>
    </xf>
    <xf numFmtId="173" fontId="21" fillId="36" borderId="24" xfId="0" applyNumberFormat="1" applyFont="1" applyFill="1" applyBorder="1" applyAlignment="1" applyProtection="1">
      <alignment horizontal="center" vertical="center"/>
      <protection/>
    </xf>
    <xf numFmtId="49" fontId="22" fillId="0" borderId="24" xfId="0" applyNumberFormat="1" applyFont="1" applyBorder="1" applyAlignment="1" applyProtection="1">
      <alignment horizontal="left" vertical="top"/>
      <protection/>
    </xf>
    <xf numFmtId="49" fontId="22" fillId="0" borderId="24" xfId="0" applyNumberFormat="1" applyFont="1" applyBorder="1" applyAlignment="1" applyProtection="1">
      <alignment horizontal="center" vertical="top"/>
      <protection/>
    </xf>
    <xf numFmtId="49" fontId="18" fillId="0" borderId="24" xfId="0" applyNumberFormat="1" applyFont="1" applyBorder="1" applyAlignment="1" applyProtection="1">
      <alignment horizontal="left" vertical="top" shrinkToFit="1"/>
      <protection/>
    </xf>
    <xf numFmtId="173" fontId="21" fillId="33" borderId="24" xfId="0" applyNumberFormat="1" applyFont="1" applyFill="1" applyBorder="1" applyAlignment="1" applyProtection="1">
      <alignment horizontal="center" vertical="center"/>
      <protection locked="0"/>
    </xf>
    <xf numFmtId="173" fontId="18" fillId="33" borderId="24" xfId="0" applyNumberFormat="1" applyFont="1" applyFill="1" applyBorder="1" applyAlignment="1" applyProtection="1">
      <alignment horizontal="center" vertical="center"/>
      <protection locked="0"/>
    </xf>
    <xf numFmtId="49" fontId="18" fillId="0" borderId="24" xfId="0" applyNumberFormat="1" applyFont="1" applyBorder="1" applyAlignment="1" applyProtection="1">
      <alignment horizontal="left" vertical="top" wrapText="1" shrinkToFit="1"/>
      <protection/>
    </xf>
    <xf numFmtId="173" fontId="23" fillId="33" borderId="24" xfId="0" applyNumberFormat="1" applyFont="1" applyFill="1" applyBorder="1" applyAlignment="1" applyProtection="1">
      <alignment horizontal="center" vertical="center"/>
      <protection locked="0"/>
    </xf>
    <xf numFmtId="0" fontId="19" fillId="0" borderId="28" xfId="0" applyFont="1" applyBorder="1" applyAlignment="1" applyProtection="1">
      <alignment vertical="center"/>
      <protection/>
    </xf>
    <xf numFmtId="0" fontId="3" fillId="33" borderId="28" xfId="0" applyNumberFormat="1" applyFont="1" applyFill="1" applyBorder="1" applyAlignment="1" applyProtection="1">
      <alignment horizontal="left" vertical="center"/>
      <protection locked="0"/>
    </xf>
    <xf numFmtId="0" fontId="3" fillId="33" borderId="31" xfId="0" applyNumberFormat="1" applyFont="1" applyFill="1" applyBorder="1" applyAlignment="1" applyProtection="1">
      <alignment horizontal="left" vertical="center"/>
      <protection locked="0"/>
    </xf>
    <xf numFmtId="0" fontId="3" fillId="33" borderId="31" xfId="0" applyNumberFormat="1" applyFont="1" applyFill="1" applyBorder="1" applyAlignment="1" applyProtection="1">
      <alignment horizontal="left" vertical="center"/>
      <protection/>
    </xf>
    <xf numFmtId="49" fontId="18" fillId="35" borderId="26" xfId="0" applyNumberFormat="1" applyFont="1" applyFill="1" applyBorder="1" applyAlignment="1" applyProtection="1">
      <alignment horizontal="center" vertical="center" wrapText="1"/>
      <protection/>
    </xf>
    <xf numFmtId="0" fontId="18" fillId="35" borderId="24" xfId="0" applyFont="1" applyFill="1" applyBorder="1" applyAlignment="1" applyProtection="1">
      <alignment horizontal="center" vertical="center" wrapText="1"/>
      <protection/>
    </xf>
    <xf numFmtId="0" fontId="19" fillId="0" borderId="0" xfId="0" applyNumberFormat="1" applyFont="1" applyBorder="1" applyAlignment="1" applyProtection="1">
      <alignment horizontal="center" vertical="center" wrapText="1"/>
      <protection/>
    </xf>
    <xf numFmtId="0" fontId="19" fillId="0" borderId="46" xfId="0" applyNumberFormat="1" applyFont="1" applyBorder="1" applyAlignment="1" applyProtection="1">
      <alignment horizontal="center" vertical="center" wrapText="1"/>
      <protection/>
    </xf>
    <xf numFmtId="0" fontId="19" fillId="0" borderId="24" xfId="0" applyNumberFormat="1" applyFont="1" applyBorder="1" applyAlignment="1" applyProtection="1">
      <alignment vertical="center"/>
      <protection/>
    </xf>
    <xf numFmtId="0" fontId="3" fillId="33" borderId="28" xfId="0" applyNumberFormat="1" applyFont="1" applyFill="1" applyBorder="1" applyAlignment="1" applyProtection="1">
      <alignment horizontal="left" vertical="center"/>
      <protection/>
    </xf>
    <xf numFmtId="0" fontId="19" fillId="35" borderId="19" xfId="0" applyNumberFormat="1" applyFont="1" applyFill="1" applyBorder="1" applyAlignment="1" applyProtection="1">
      <alignment horizontal="center" vertical="center" wrapText="1"/>
      <protection/>
    </xf>
    <xf numFmtId="0" fontId="19" fillId="35" borderId="60" xfId="0" applyNumberFormat="1" applyFont="1" applyFill="1" applyBorder="1" applyAlignment="1" applyProtection="1">
      <alignment horizontal="center" vertical="center"/>
      <protection/>
    </xf>
    <xf numFmtId="0" fontId="19" fillId="35" borderId="61" xfId="0" applyNumberFormat="1" applyFont="1" applyFill="1" applyBorder="1" applyAlignment="1" applyProtection="1">
      <alignment horizontal="center" vertical="center" wrapText="1"/>
      <protection/>
    </xf>
    <xf numFmtId="0" fontId="22" fillId="0" borderId="50" xfId="0" applyNumberFormat="1" applyFont="1" applyFill="1" applyBorder="1" applyAlignment="1" applyProtection="1">
      <alignment horizontal="center" vertical="center" wrapText="1"/>
      <protection/>
    </xf>
    <xf numFmtId="0" fontId="18" fillId="0" borderId="28" xfId="0" applyNumberFormat="1" applyFont="1" applyBorder="1" applyAlignment="1" applyProtection="1">
      <alignment vertical="center" wrapText="1"/>
      <protection/>
    </xf>
    <xf numFmtId="0" fontId="18" fillId="0" borderId="24" xfId="0" applyNumberFormat="1" applyFont="1" applyBorder="1" applyAlignment="1" applyProtection="1">
      <alignment vertical="center" wrapText="1"/>
      <protection/>
    </xf>
    <xf numFmtId="0" fontId="22" fillId="0" borderId="24" xfId="0" applyNumberFormat="1" applyFont="1" applyBorder="1" applyAlignment="1" applyProtection="1">
      <alignment vertical="center" wrapText="1"/>
      <protection/>
    </xf>
    <xf numFmtId="0" fontId="19" fillId="0" borderId="24" xfId="0" applyNumberFormat="1" applyFont="1" applyBorder="1" applyAlignment="1" applyProtection="1">
      <alignment horizontal="center" vertical="center" wrapText="1"/>
      <protection/>
    </xf>
    <xf numFmtId="0" fontId="27" fillId="0" borderId="24" xfId="0" applyNumberFormat="1" applyFont="1" applyBorder="1" applyAlignment="1" applyProtection="1">
      <alignment vertical="center" wrapText="1"/>
      <protection/>
    </xf>
    <xf numFmtId="0" fontId="19" fillId="0" borderId="0" xfId="0" applyFont="1" applyBorder="1" applyAlignment="1" applyProtection="1">
      <alignment horizontal="center" vertical="center" wrapText="1"/>
      <protection/>
    </xf>
    <xf numFmtId="0" fontId="19" fillId="0" borderId="46" xfId="0" applyFont="1" applyBorder="1" applyAlignment="1" applyProtection="1">
      <alignment horizontal="center" vertical="center" wrapText="1"/>
      <protection/>
    </xf>
    <xf numFmtId="49" fontId="19" fillId="0" borderId="24" xfId="0" applyNumberFormat="1" applyFont="1" applyBorder="1" applyAlignment="1" applyProtection="1">
      <alignment vertical="center"/>
      <protection/>
    </xf>
    <xf numFmtId="49" fontId="19" fillId="35" borderId="19" xfId="0" applyNumberFormat="1" applyFont="1" applyFill="1" applyBorder="1" applyAlignment="1" applyProtection="1">
      <alignment horizontal="center" vertical="center" wrapText="1"/>
      <protection/>
    </xf>
    <xf numFmtId="49" fontId="19" fillId="35" borderId="60" xfId="0" applyNumberFormat="1" applyFont="1" applyFill="1" applyBorder="1" applyAlignment="1" applyProtection="1">
      <alignment horizontal="center" vertical="center"/>
      <protection/>
    </xf>
    <xf numFmtId="0" fontId="18" fillId="0" borderId="28" xfId="0" applyFont="1" applyBorder="1" applyAlignment="1" applyProtection="1">
      <alignment vertical="top" wrapText="1"/>
      <protection/>
    </xf>
    <xf numFmtId="0" fontId="27" fillId="0" borderId="24" xfId="0" applyFont="1" applyBorder="1" applyAlignment="1" applyProtection="1">
      <alignment vertical="top" wrapText="1"/>
      <protection/>
    </xf>
    <xf numFmtId="0" fontId="18" fillId="0" borderId="24" xfId="0" applyFont="1" applyBorder="1" applyAlignment="1" applyProtection="1">
      <alignment vertical="top" wrapText="1"/>
      <protection/>
    </xf>
    <xf numFmtId="0" fontId="18" fillId="0" borderId="24" xfId="0" applyFont="1" applyBorder="1" applyAlignment="1" applyProtection="1">
      <alignment vertical="top"/>
      <protection/>
    </xf>
    <xf numFmtId="0" fontId="18" fillId="0" borderId="31" xfId="0" applyFont="1" applyBorder="1" applyAlignment="1" applyProtection="1">
      <alignment vertical="top" wrapText="1"/>
      <protection/>
    </xf>
    <xf numFmtId="0" fontId="18" fillId="0" borderId="24" xfId="0" applyFont="1" applyBorder="1" applyAlignment="1" applyProtection="1">
      <alignment vertical="center" wrapText="1"/>
      <protection/>
    </xf>
    <xf numFmtId="0" fontId="27" fillId="0" borderId="31" xfId="0" applyFont="1" applyBorder="1" applyAlignment="1" applyProtection="1">
      <alignment vertical="top" wrapText="1"/>
      <protection/>
    </xf>
    <xf numFmtId="0" fontId="22" fillId="0" borderId="24" xfId="0" applyFont="1" applyBorder="1" applyAlignment="1" applyProtection="1">
      <alignment vertical="center" wrapText="1"/>
      <protection/>
    </xf>
    <xf numFmtId="0" fontId="18" fillId="0" borderId="24" xfId="0" applyFont="1" applyBorder="1" applyAlignment="1" applyProtection="1">
      <alignment horizontal="center" vertical="center" wrapText="1"/>
      <protection/>
    </xf>
    <xf numFmtId="173" fontId="18" fillId="33" borderId="24" xfId="0" applyNumberFormat="1" applyFont="1" applyFill="1" applyBorder="1" applyAlignment="1" applyProtection="1">
      <alignment horizontal="center" vertical="center" wrapText="1"/>
      <protection locked="0"/>
    </xf>
    <xf numFmtId="0" fontId="22" fillId="0" borderId="31" xfId="0" applyFont="1" applyBorder="1" applyAlignment="1" applyProtection="1">
      <alignment vertical="top" wrapText="1"/>
      <protection/>
    </xf>
    <xf numFmtId="0" fontId="19" fillId="0" borderId="24" xfId="0" applyFont="1" applyBorder="1" applyAlignment="1" applyProtection="1">
      <alignment horizontal="center" vertical="top"/>
      <protection/>
    </xf>
    <xf numFmtId="0" fontId="18" fillId="0" borderId="24" xfId="0" applyFont="1" applyBorder="1" applyAlignment="1" applyProtection="1">
      <alignment wrapText="1"/>
      <protection/>
    </xf>
    <xf numFmtId="0" fontId="18" fillId="0" borderId="24" xfId="0" applyFont="1" applyBorder="1" applyAlignment="1" applyProtection="1">
      <alignment horizontal="justify" wrapText="1"/>
      <protection/>
    </xf>
    <xf numFmtId="0" fontId="18" fillId="0" borderId="24" xfId="0" applyFont="1" applyBorder="1" applyAlignment="1" applyProtection="1">
      <alignment horizontal="justify" vertical="top" wrapText="1"/>
      <protection/>
    </xf>
    <xf numFmtId="0" fontId="22" fillId="0" borderId="24" xfId="0" applyFont="1" applyBorder="1" applyAlignment="1" applyProtection="1">
      <alignment horizontal="justify" vertical="top" wrapText="1"/>
      <protection/>
    </xf>
    <xf numFmtId="0" fontId="19" fillId="0" borderId="24" xfId="0" applyFont="1" applyFill="1" applyBorder="1" applyAlignment="1" applyProtection="1">
      <alignment horizontal="center" vertical="center"/>
      <protection/>
    </xf>
    <xf numFmtId="0" fontId="27" fillId="0" borderId="24" xfId="0" applyFont="1" applyBorder="1" applyAlignment="1" applyProtection="1">
      <alignment horizontal="justify" vertical="top" wrapText="1"/>
      <protection/>
    </xf>
    <xf numFmtId="0" fontId="22" fillId="35" borderId="24" xfId="0" applyFont="1" applyFill="1" applyBorder="1" applyAlignment="1" applyProtection="1">
      <alignment horizontal="center" vertical="center" wrapText="1"/>
      <protection/>
    </xf>
    <xf numFmtId="49" fontId="18" fillId="0" borderId="24" xfId="0" applyNumberFormat="1" applyFont="1" applyBorder="1" applyAlignment="1" applyProtection="1">
      <alignment horizontal="left" vertical="center"/>
      <protection locked="0"/>
    </xf>
    <xf numFmtId="0" fontId="19" fillId="0" borderId="0" xfId="0" applyFont="1" applyBorder="1" applyAlignment="1" applyProtection="1">
      <alignment horizontal="center" vertical="center"/>
      <protection/>
    </xf>
    <xf numFmtId="49" fontId="22" fillId="35" borderId="24" xfId="0" applyNumberFormat="1" applyFont="1" applyFill="1" applyBorder="1" applyAlignment="1" applyProtection="1">
      <alignment horizontal="center" vertical="center" wrapText="1"/>
      <protection/>
    </xf>
    <xf numFmtId="49" fontId="18" fillId="35" borderId="24" xfId="0" applyNumberFormat="1" applyFont="1" applyFill="1" applyBorder="1" applyAlignment="1" applyProtection="1">
      <alignment horizontal="center" vertical="center" wrapText="1"/>
      <protection locked="0"/>
    </xf>
    <xf numFmtId="0" fontId="0" fillId="35" borderId="27" xfId="0" applyFill="1" applyBorder="1" applyAlignment="1" applyProtection="1">
      <alignment horizontal="center" vertical="center" wrapText="1"/>
      <protection locked="0"/>
    </xf>
    <xf numFmtId="49" fontId="18" fillId="35" borderId="24" xfId="0" applyNumberFormat="1" applyFont="1" applyFill="1" applyBorder="1" applyAlignment="1" applyProtection="1">
      <alignment horizontal="left" vertical="center"/>
      <protection locked="0"/>
    </xf>
    <xf numFmtId="49" fontId="18" fillId="33" borderId="24" xfId="0" applyNumberFormat="1" applyFont="1" applyFill="1" applyBorder="1" applyAlignment="1" applyProtection="1">
      <alignment horizontal="center" vertical="center"/>
      <protection locked="0"/>
    </xf>
    <xf numFmtId="0" fontId="18" fillId="33" borderId="24" xfId="0" applyFont="1" applyFill="1" applyBorder="1" applyAlignment="1" applyProtection="1">
      <alignment vertical="center"/>
      <protection locked="0"/>
    </xf>
    <xf numFmtId="0" fontId="18" fillId="33" borderId="24" xfId="0" applyFont="1" applyFill="1" applyBorder="1" applyAlignment="1" applyProtection="1">
      <alignment vertical="top"/>
      <protection locked="0"/>
    </xf>
    <xf numFmtId="0" fontId="19" fillId="0" borderId="46" xfId="0" applyFont="1" applyBorder="1" applyAlignment="1" applyProtection="1">
      <alignment horizontal="center"/>
      <protection/>
    </xf>
    <xf numFmtId="0" fontId="19" fillId="33" borderId="24" xfId="0" applyNumberFormat="1" applyFont="1" applyFill="1" applyBorder="1" applyAlignment="1" applyProtection="1">
      <alignment vertical="center"/>
      <protection/>
    </xf>
    <xf numFmtId="0" fontId="22" fillId="35" borderId="58" xfId="0" applyFont="1" applyFill="1" applyBorder="1" applyAlignment="1" applyProtection="1">
      <alignment horizontal="center" vertical="center" wrapText="1"/>
      <protection/>
    </xf>
    <xf numFmtId="49" fontId="22" fillId="35" borderId="62" xfId="0" applyNumberFormat="1" applyFont="1" applyFill="1" applyBorder="1" applyAlignment="1" applyProtection="1">
      <alignment horizontal="center" vertical="center" wrapText="1"/>
      <protection/>
    </xf>
    <xf numFmtId="0" fontId="22" fillId="35" borderId="62" xfId="0" applyFont="1" applyFill="1" applyBorder="1" applyAlignment="1" applyProtection="1">
      <alignment horizontal="center" vertical="center" wrapText="1"/>
      <protection/>
    </xf>
    <xf numFmtId="0" fontId="22" fillId="35" borderId="63" xfId="0" applyFont="1" applyFill="1" applyBorder="1" applyAlignment="1" applyProtection="1">
      <alignment horizontal="center" vertical="center" wrapText="1"/>
      <protection/>
    </xf>
    <xf numFmtId="0" fontId="18" fillId="0" borderId="28" xfId="0" applyFont="1" applyBorder="1" applyAlignment="1" applyProtection="1">
      <alignment horizontal="left" vertical="center"/>
      <protection locked="0"/>
    </xf>
    <xf numFmtId="0" fontId="18" fillId="0" borderId="24" xfId="0" applyFont="1" applyBorder="1" applyAlignment="1" applyProtection="1">
      <alignment horizontal="left" vertical="center"/>
      <protection locked="0"/>
    </xf>
    <xf numFmtId="0" fontId="19" fillId="33" borderId="24" xfId="0" applyNumberFormat="1" applyFont="1" applyFill="1" applyBorder="1" applyAlignment="1" applyProtection="1">
      <alignment vertical="center" wrapText="1"/>
      <protection/>
    </xf>
    <xf numFmtId="49" fontId="18" fillId="35" borderId="58" xfId="0" applyNumberFormat="1" applyFont="1" applyFill="1" applyBorder="1" applyAlignment="1" applyProtection="1">
      <alignment horizontal="center" vertical="center" wrapText="1"/>
      <protection/>
    </xf>
    <xf numFmtId="49" fontId="18" fillId="35" borderId="62" xfId="0" applyNumberFormat="1" applyFont="1" applyFill="1" applyBorder="1" applyAlignment="1" applyProtection="1">
      <alignment horizontal="center" vertical="center" wrapText="1"/>
      <protection/>
    </xf>
    <xf numFmtId="0" fontId="18" fillId="35" borderId="51" xfId="0" applyFont="1" applyFill="1" applyBorder="1" applyAlignment="1" applyProtection="1">
      <alignment horizontal="center" vertical="center" wrapText="1"/>
      <protection/>
    </xf>
    <xf numFmtId="0" fontId="19" fillId="0" borderId="24" xfId="0" applyFont="1" applyBorder="1" applyAlignment="1" applyProtection="1">
      <alignment vertical="center" wrapText="1"/>
      <protection/>
    </xf>
    <xf numFmtId="49" fontId="18" fillId="35" borderId="31" xfId="0" applyNumberFormat="1" applyFont="1" applyFill="1" applyBorder="1" applyAlignment="1" applyProtection="1">
      <alignment horizontal="center" vertical="center" wrapText="1"/>
      <protection locked="0"/>
    </xf>
    <xf numFmtId="0" fontId="29" fillId="0" borderId="0" xfId="0" applyFont="1" applyBorder="1" applyAlignment="1">
      <alignment horizontal="center"/>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as@gmail.com"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85">
      <selection activeCell="A103" sqref="A103:I118"/>
    </sheetView>
  </sheetViews>
  <sheetFormatPr defaultColWidth="9.140625" defaultRowHeight="12.75"/>
  <cols>
    <col min="1" max="1" width="31.28125" style="1" customWidth="1"/>
    <col min="2" max="2" width="21.140625" style="2" customWidth="1"/>
    <col min="3" max="3" width="19.28125" style="1" customWidth="1"/>
    <col min="4" max="4" width="12.421875" style="2" customWidth="1"/>
    <col min="5" max="5" width="17.28125" style="2" customWidth="1"/>
    <col min="6" max="6" width="12.28125" style="2" customWidth="1"/>
    <col min="7" max="7" width="10.28125" style="2" customWidth="1"/>
    <col min="8" max="8" width="11.7109375" style="2" customWidth="1"/>
    <col min="9" max="9" width="9.7109375" style="2" customWidth="1"/>
    <col min="10" max="16384" width="9.140625" style="2" customWidth="1"/>
  </cols>
  <sheetData>
    <row r="1" spans="1:9" ht="15.75">
      <c r="A1" s="3" t="s">
        <v>0</v>
      </c>
      <c r="B1" s="4"/>
      <c r="C1" s="226" t="s">
        <v>1</v>
      </c>
      <c r="D1" s="226"/>
      <c r="E1" s="226"/>
      <c r="F1" s="4"/>
      <c r="G1" s="4"/>
      <c r="H1" s="4"/>
      <c r="I1" s="4"/>
    </row>
    <row r="2" spans="1:9" ht="17.25" customHeight="1">
      <c r="A2" s="227" t="s">
        <v>2</v>
      </c>
      <c r="B2" s="227"/>
      <c r="C2" s="227"/>
      <c r="D2" s="227"/>
      <c r="E2" s="227"/>
      <c r="F2" s="227"/>
      <c r="G2" s="227"/>
      <c r="H2" s="227"/>
      <c r="I2" s="227"/>
    </row>
    <row r="3" spans="1:9" ht="18" customHeight="1">
      <c r="A3" s="5"/>
      <c r="B3" s="227" t="s">
        <v>3</v>
      </c>
      <c r="C3" s="227"/>
      <c r="D3" s="227"/>
      <c r="E3" s="227"/>
      <c r="F3" s="227"/>
      <c r="G3" s="6"/>
      <c r="H3" s="6"/>
      <c r="I3" s="6"/>
    </row>
    <row r="4" spans="1:9" ht="15">
      <c r="A4" s="228" t="s">
        <v>4</v>
      </c>
      <c r="B4" s="228"/>
      <c r="C4" s="6"/>
      <c r="D4" s="6"/>
      <c r="E4" s="6"/>
      <c r="F4" s="6"/>
      <c r="G4" s="6"/>
      <c r="H4" s="6"/>
      <c r="I4" s="6"/>
    </row>
    <row r="5" spans="1:9" ht="9.75" customHeight="1">
      <c r="A5" s="8"/>
      <c r="B5" s="9"/>
      <c r="C5" s="6"/>
      <c r="D5" s="6"/>
      <c r="E5" s="6"/>
      <c r="F5" s="6"/>
      <c r="G5" s="6"/>
      <c r="H5" s="6"/>
      <c r="I5" s="6"/>
    </row>
    <row r="6" spans="1:9" ht="12.75">
      <c r="A6" s="10" t="s">
        <v>5</v>
      </c>
      <c r="B6" s="11" t="s">
        <v>917</v>
      </c>
      <c r="C6" s="12"/>
      <c r="D6" s="13" t="s">
        <v>6</v>
      </c>
      <c r="E6" s="229" t="s">
        <v>7</v>
      </c>
      <c r="F6" s="229"/>
      <c r="G6" s="229"/>
      <c r="H6" s="229"/>
      <c r="I6" s="229"/>
    </row>
    <row r="7" spans="1:9" s="6" customFormat="1" ht="12.75">
      <c r="A7" s="14"/>
      <c r="B7" s="15"/>
      <c r="C7" s="16"/>
      <c r="D7" s="13" t="s">
        <v>8</v>
      </c>
      <c r="E7" s="229" t="s">
        <v>9</v>
      </c>
      <c r="F7" s="229"/>
      <c r="G7" s="229"/>
      <c r="H7" s="229"/>
      <c r="I7" s="229"/>
    </row>
    <row r="8" spans="1:9" ht="12.75">
      <c r="A8" s="10" t="s">
        <v>10</v>
      </c>
      <c r="B8" s="17" t="s">
        <v>11</v>
      </c>
      <c r="C8" s="18" t="s">
        <v>910</v>
      </c>
      <c r="D8" s="17" t="s">
        <v>12</v>
      </c>
      <c r="E8" s="18" t="s">
        <v>911</v>
      </c>
      <c r="F8" s="19"/>
      <c r="G8" s="19"/>
      <c r="H8" s="19"/>
      <c r="I8" s="20"/>
    </row>
    <row r="9" spans="1:9" ht="13.5" customHeight="1">
      <c r="A9" s="9"/>
      <c r="B9" s="21"/>
      <c r="C9" s="22"/>
      <c r="D9" s="22"/>
      <c r="E9" s="21"/>
      <c r="F9" s="21"/>
      <c r="G9" s="23"/>
      <c r="H9" s="23"/>
      <c r="I9" s="23"/>
    </row>
    <row r="10" spans="1:9" ht="12.75">
      <c r="A10" s="10" t="s">
        <v>13</v>
      </c>
      <c r="B10" s="229" t="s">
        <v>14</v>
      </c>
      <c r="C10" s="229"/>
      <c r="D10" s="229"/>
      <c r="E10" s="229"/>
      <c r="F10" s="229"/>
      <c r="G10" s="229"/>
      <c r="H10" s="229"/>
      <c r="I10" s="229"/>
    </row>
    <row r="11" spans="1:9" s="24" customFormat="1" ht="13.5" customHeight="1">
      <c r="A11" s="22"/>
      <c r="B11" s="22"/>
      <c r="C11" s="22"/>
      <c r="E11" s="22"/>
      <c r="F11" s="22"/>
      <c r="G11" s="22"/>
      <c r="H11" s="22"/>
      <c r="I11" s="22"/>
    </row>
    <row r="12" spans="1:9" ht="18.75" customHeight="1">
      <c r="A12" s="13" t="s">
        <v>15</v>
      </c>
      <c r="B12" s="229" t="s">
        <v>16</v>
      </c>
      <c r="C12" s="229"/>
      <c r="D12" s="229"/>
      <c r="E12" s="229"/>
      <c r="F12" s="229"/>
      <c r="G12" s="229"/>
      <c r="H12" s="229"/>
      <c r="I12" s="229"/>
    </row>
    <row r="13" spans="1:9" ht="9.75" customHeight="1">
      <c r="A13" s="22"/>
      <c r="B13" s="12"/>
      <c r="C13" s="12"/>
      <c r="D13" s="12"/>
      <c r="E13" s="12"/>
      <c r="F13" s="12"/>
      <c r="G13" s="12"/>
      <c r="H13" s="12"/>
      <c r="I13" s="12"/>
    </row>
    <row r="14" spans="1:9" ht="12.75">
      <c r="A14" s="25" t="s">
        <v>17</v>
      </c>
      <c r="B14" s="230"/>
      <c r="C14" s="230"/>
      <c r="D14" s="26"/>
      <c r="E14" s="26"/>
      <c r="F14" s="26"/>
      <c r="G14" s="26"/>
      <c r="H14" s="26"/>
      <c r="I14" s="27"/>
    </row>
    <row r="15" spans="1:9" ht="12.75">
      <c r="A15" s="28" t="s">
        <v>18</v>
      </c>
      <c r="B15" s="231" t="s">
        <v>19</v>
      </c>
      <c r="C15" s="231"/>
      <c r="D15" s="231"/>
      <c r="E15" s="231"/>
      <c r="F15" s="231"/>
      <c r="G15" s="231"/>
      <c r="H15" s="231"/>
      <c r="I15" s="231"/>
    </row>
    <row r="16" spans="1:9" ht="12.75">
      <c r="A16" s="28" t="s">
        <v>20</v>
      </c>
      <c r="B16" s="231" t="s">
        <v>21</v>
      </c>
      <c r="C16" s="231"/>
      <c r="D16" s="231"/>
      <c r="E16" s="231"/>
      <c r="F16" s="231"/>
      <c r="G16" s="231"/>
      <c r="H16" s="231"/>
      <c r="I16" s="231"/>
    </row>
    <row r="17" spans="1:9" ht="12.75">
      <c r="A17" s="29" t="s">
        <v>22</v>
      </c>
      <c r="B17" s="232" t="s">
        <v>23</v>
      </c>
      <c r="C17" s="232"/>
      <c r="D17" s="232"/>
      <c r="E17" s="232"/>
      <c r="F17" s="232"/>
      <c r="G17" s="232"/>
      <c r="H17" s="232"/>
      <c r="I17" s="232"/>
    </row>
    <row r="18" spans="1:9" ht="9.75" customHeight="1">
      <c r="A18" s="30"/>
      <c r="B18" s="12"/>
      <c r="C18" s="2"/>
      <c r="I18" s="12"/>
    </row>
    <row r="19" spans="1:9" ht="12.75">
      <c r="A19" s="10" t="s">
        <v>24</v>
      </c>
      <c r="B19" s="229" t="s">
        <v>25</v>
      </c>
      <c r="C19" s="229"/>
      <c r="D19" s="229"/>
      <c r="E19" s="229"/>
      <c r="F19" s="229"/>
      <c r="G19" s="229"/>
      <c r="H19" s="229"/>
      <c r="I19" s="229"/>
    </row>
    <row r="20" spans="1:9" ht="9.75" customHeight="1">
      <c r="A20" s="12"/>
      <c r="B20" s="12"/>
      <c r="C20" s="12"/>
      <c r="I20" s="12"/>
    </row>
    <row r="21" spans="1:9" ht="12.75">
      <c r="A21" s="10" t="s">
        <v>26</v>
      </c>
      <c r="B21" s="31" t="s">
        <v>27</v>
      </c>
      <c r="C21" s="18" t="s">
        <v>28</v>
      </c>
      <c r="D21" s="32"/>
      <c r="E21" s="31" t="s">
        <v>29</v>
      </c>
      <c r="F21" s="229" t="s">
        <v>30</v>
      </c>
      <c r="G21" s="229"/>
      <c r="H21" s="229"/>
      <c r="I21" s="229"/>
    </row>
    <row r="22" spans="1:9" ht="9.75" customHeight="1">
      <c r="A22" s="33"/>
      <c r="B22" s="33"/>
      <c r="C22" s="22"/>
      <c r="D22" s="12"/>
      <c r="E22" s="33"/>
      <c r="I22" s="12"/>
    </row>
    <row r="23" spans="1:9" ht="12.75">
      <c r="A23" s="10" t="s">
        <v>31</v>
      </c>
      <c r="B23" s="31" t="s">
        <v>27</v>
      </c>
      <c r="C23" s="18"/>
      <c r="D23" s="32"/>
      <c r="E23" s="31" t="s">
        <v>29</v>
      </c>
      <c r="F23" s="229"/>
      <c r="G23" s="229"/>
      <c r="H23" s="229"/>
      <c r="I23" s="229"/>
    </row>
    <row r="24" spans="1:9" ht="12.75">
      <c r="A24" s="12"/>
      <c r="B24" s="12"/>
      <c r="C24" s="12"/>
      <c r="E24" s="12"/>
      <c r="F24" s="12"/>
      <c r="G24" s="12"/>
      <c r="H24" s="12"/>
      <c r="I24" s="12"/>
    </row>
    <row r="25" spans="1:9" ht="12.75">
      <c r="A25" s="10" t="s">
        <v>32</v>
      </c>
      <c r="B25" s="233" t="s">
        <v>906</v>
      </c>
      <c r="C25" s="234"/>
      <c r="D25" s="234"/>
      <c r="E25" s="234"/>
      <c r="F25" s="234"/>
      <c r="G25" s="234"/>
      <c r="H25" s="234"/>
      <c r="I25" s="234"/>
    </row>
    <row r="26" spans="1:9" ht="7.5" customHeight="1">
      <c r="A26" s="33"/>
      <c r="B26" s="21"/>
      <c r="C26" s="21"/>
      <c r="D26" s="34"/>
      <c r="E26" s="34"/>
      <c r="F26" s="34"/>
      <c r="G26" s="34"/>
      <c r="H26" s="34"/>
      <c r="I26" s="34"/>
    </row>
    <row r="27" spans="1:9" ht="12.75">
      <c r="A27" s="10" t="s">
        <v>33</v>
      </c>
      <c r="B27" s="234" t="s">
        <v>34</v>
      </c>
      <c r="C27" s="234"/>
      <c r="D27" s="234"/>
      <c r="E27" s="234"/>
      <c r="F27" s="234"/>
      <c r="G27" s="234"/>
      <c r="H27" s="234"/>
      <c r="I27" s="234"/>
    </row>
    <row r="28" spans="1:9" ht="9.75" customHeight="1">
      <c r="A28" s="12"/>
      <c r="B28" s="12"/>
      <c r="C28" s="12"/>
      <c r="D28" s="12"/>
      <c r="E28" s="12"/>
      <c r="F28" s="12"/>
      <c r="G28" s="12"/>
      <c r="H28" s="12"/>
      <c r="I28" s="35"/>
    </row>
    <row r="29" spans="1:9" ht="12.75">
      <c r="A29" s="10" t="s">
        <v>35</v>
      </c>
      <c r="B29" s="229" t="s">
        <v>36</v>
      </c>
      <c r="C29" s="229"/>
      <c r="D29" s="12"/>
      <c r="E29" s="235" t="s">
        <v>37</v>
      </c>
      <c r="F29" s="235"/>
      <c r="G29" s="229" t="s">
        <v>38</v>
      </c>
      <c r="H29" s="229"/>
      <c r="I29" s="229"/>
    </row>
    <row r="30" spans="1:9" ht="9.75" customHeight="1">
      <c r="A30" s="2"/>
      <c r="B30" s="12"/>
      <c r="C30" s="12"/>
      <c r="D30" s="12"/>
      <c r="E30" s="12"/>
      <c r="F30" s="12"/>
      <c r="G30" s="12"/>
      <c r="H30" s="12"/>
      <c r="I30" s="12"/>
    </row>
    <row r="31" spans="1:9" ht="9.75" customHeight="1">
      <c r="A31" s="235" t="s">
        <v>39</v>
      </c>
      <c r="B31" s="236" t="s">
        <v>40</v>
      </c>
      <c r="C31" s="236"/>
      <c r="D31" s="236"/>
      <c r="E31" s="236"/>
      <c r="F31" s="236"/>
      <c r="G31" s="236"/>
      <c r="H31" s="236"/>
      <c r="I31" s="236"/>
    </row>
    <row r="32" spans="1:9" ht="9.75" customHeight="1">
      <c r="A32" s="235"/>
      <c r="B32" s="236"/>
      <c r="C32" s="236"/>
      <c r="D32" s="236"/>
      <c r="E32" s="236"/>
      <c r="F32" s="236"/>
      <c r="G32" s="236"/>
      <c r="H32" s="236"/>
      <c r="I32" s="236"/>
    </row>
    <row r="33" spans="1:9" ht="12.75">
      <c r="A33" s="235"/>
      <c r="B33" s="236"/>
      <c r="C33" s="236"/>
      <c r="D33" s="236"/>
      <c r="E33" s="236"/>
      <c r="F33" s="236"/>
      <c r="G33" s="236"/>
      <c r="H33" s="236"/>
      <c r="I33" s="236"/>
    </row>
    <row r="34" spans="1:9" ht="12.75">
      <c r="A34" s="33"/>
      <c r="B34" s="15"/>
      <c r="C34" s="36"/>
      <c r="D34" s="36"/>
      <c r="E34" s="36"/>
      <c r="F34" s="36"/>
      <c r="G34" s="36"/>
      <c r="H34" s="36"/>
      <c r="I34" s="36"/>
    </row>
    <row r="35" spans="1:9" ht="26.25" customHeight="1">
      <c r="A35" s="237" t="s">
        <v>41</v>
      </c>
      <c r="B35" s="238" t="s">
        <v>918</v>
      </c>
      <c r="C35" s="239" t="s">
        <v>42</v>
      </c>
      <c r="D35" s="239"/>
      <c r="E35" s="239"/>
      <c r="F35" s="240" t="s">
        <v>34</v>
      </c>
      <c r="G35" s="241"/>
      <c r="H35" s="241"/>
      <c r="I35" s="241"/>
    </row>
    <row r="36" spans="1:9" ht="12.75">
      <c r="A36" s="237"/>
      <c r="B36" s="238"/>
      <c r="C36" s="239"/>
      <c r="D36" s="239"/>
      <c r="E36" s="239"/>
      <c r="F36" s="241"/>
      <c r="G36" s="241"/>
      <c r="H36" s="241"/>
      <c r="I36" s="241"/>
    </row>
    <row r="37" spans="1:9" ht="12.75">
      <c r="A37" s="237"/>
      <c r="B37" s="238"/>
      <c r="C37" s="239"/>
      <c r="D37" s="239"/>
      <c r="E37" s="239"/>
      <c r="F37" s="241"/>
      <c r="G37" s="241"/>
      <c r="H37" s="241"/>
      <c r="I37" s="241"/>
    </row>
    <row r="38" spans="1:9" ht="12.75" customHeight="1">
      <c r="A38" s="237"/>
      <c r="B38" s="238"/>
      <c r="C38" s="242" t="s">
        <v>43</v>
      </c>
      <c r="D38" s="242"/>
      <c r="E38" s="242"/>
      <c r="F38" s="243"/>
      <c r="G38" s="244"/>
      <c r="H38" s="244"/>
      <c r="I38" s="244"/>
    </row>
    <row r="39" spans="1:9" ht="12.75">
      <c r="A39" s="237"/>
      <c r="B39" s="238"/>
      <c r="C39" s="242"/>
      <c r="D39" s="242"/>
      <c r="E39" s="242"/>
      <c r="F39" s="244"/>
      <c r="G39" s="244"/>
      <c r="H39" s="244"/>
      <c r="I39" s="244"/>
    </row>
    <row r="40" spans="1:9" ht="13.5" customHeight="1">
      <c r="A40" s="237"/>
      <c r="B40" s="238"/>
      <c r="C40" s="245" t="s">
        <v>44</v>
      </c>
      <c r="D40" s="245"/>
      <c r="E40" s="245"/>
      <c r="F40" s="246"/>
      <c r="G40" s="246"/>
      <c r="H40" s="246"/>
      <c r="I40" s="246"/>
    </row>
    <row r="41" spans="1:9" s="22" customFormat="1" ht="12.75">
      <c r="A41" s="37"/>
      <c r="B41" s="37"/>
      <c r="C41" s="37"/>
      <c r="D41" s="37"/>
      <c r="E41" s="37"/>
      <c r="F41" s="37"/>
      <c r="G41" s="37"/>
      <c r="H41" s="37"/>
      <c r="I41" s="37"/>
    </row>
    <row r="42" spans="1:9" s="22" customFormat="1" ht="12.75">
      <c r="A42" s="37"/>
      <c r="B42" s="37"/>
      <c r="C42" s="37"/>
      <c r="D42" s="37"/>
      <c r="E42" s="37"/>
      <c r="F42" s="37"/>
      <c r="G42" s="37"/>
      <c r="H42" s="37"/>
      <c r="I42" s="37"/>
    </row>
    <row r="43" spans="1:14" ht="12.75">
      <c r="A43" s="25" t="s">
        <v>45</v>
      </c>
      <c r="B43" s="247" t="s">
        <v>900</v>
      </c>
      <c r="C43" s="247"/>
      <c r="D43" s="247"/>
      <c r="E43" s="247"/>
      <c r="F43" s="247"/>
      <c r="G43" s="247"/>
      <c r="H43" s="247"/>
      <c r="I43" s="247"/>
      <c r="J43" s="12"/>
      <c r="K43" s="12"/>
      <c r="L43" s="12"/>
      <c r="M43" s="12"/>
      <c r="N43" s="12"/>
    </row>
    <row r="44" spans="1:14" ht="12.75">
      <c r="A44" s="38"/>
      <c r="B44" s="247"/>
      <c r="C44" s="247"/>
      <c r="D44" s="247"/>
      <c r="E44" s="247"/>
      <c r="F44" s="247"/>
      <c r="G44" s="247"/>
      <c r="H44" s="247"/>
      <c r="I44" s="247"/>
      <c r="J44" s="12"/>
      <c r="K44" s="12"/>
      <c r="L44" s="12"/>
      <c r="M44" s="12"/>
      <c r="N44" s="12"/>
    </row>
    <row r="45" spans="1:14" ht="12.75">
      <c r="A45" s="38"/>
      <c r="B45" s="247"/>
      <c r="C45" s="247"/>
      <c r="D45" s="247"/>
      <c r="E45" s="247"/>
      <c r="F45" s="247"/>
      <c r="G45" s="247"/>
      <c r="H45" s="247"/>
      <c r="I45" s="247"/>
      <c r="J45" s="12"/>
      <c r="K45" s="12"/>
      <c r="L45" s="12"/>
      <c r="M45" s="12"/>
      <c r="N45" s="12"/>
    </row>
    <row r="46" spans="1:14" ht="12.75">
      <c r="A46" s="38"/>
      <c r="B46" s="247"/>
      <c r="C46" s="247"/>
      <c r="D46" s="247"/>
      <c r="E46" s="247"/>
      <c r="F46" s="247"/>
      <c r="G46" s="247"/>
      <c r="H46" s="247"/>
      <c r="I46" s="247"/>
      <c r="J46" s="12"/>
      <c r="K46" s="12"/>
      <c r="L46" s="12"/>
      <c r="M46" s="12"/>
      <c r="N46" s="12"/>
    </row>
    <row r="47" spans="1:14" ht="12.75">
      <c r="A47" s="38"/>
      <c r="B47" s="247"/>
      <c r="C47" s="247"/>
      <c r="D47" s="247"/>
      <c r="E47" s="247"/>
      <c r="F47" s="247"/>
      <c r="G47" s="247"/>
      <c r="H47" s="247"/>
      <c r="I47" s="247"/>
      <c r="J47" s="12"/>
      <c r="K47" s="12"/>
      <c r="L47" s="12"/>
      <c r="M47" s="12"/>
      <c r="N47" s="12"/>
    </row>
    <row r="48" spans="1:14" ht="12.75">
      <c r="A48" s="39"/>
      <c r="B48" s="247"/>
      <c r="C48" s="247"/>
      <c r="D48" s="247"/>
      <c r="E48" s="247"/>
      <c r="F48" s="247"/>
      <c r="G48" s="247"/>
      <c r="H48" s="247"/>
      <c r="I48" s="247"/>
      <c r="J48" s="12"/>
      <c r="K48" s="12"/>
      <c r="L48" s="12"/>
      <c r="M48" s="12"/>
      <c r="N48" s="12"/>
    </row>
    <row r="49" spans="1:9" ht="12.75">
      <c r="A49" s="16"/>
      <c r="B49" s="16"/>
      <c r="C49" s="40"/>
      <c r="D49" s="41"/>
      <c r="E49" s="41"/>
      <c r="F49" s="12"/>
      <c r="G49" s="12"/>
      <c r="H49" s="12"/>
      <c r="I49" s="12"/>
    </row>
    <row r="50" spans="1:9" ht="15">
      <c r="A50" s="228" t="s">
        <v>46</v>
      </c>
      <c r="B50" s="228"/>
      <c r="C50" s="228"/>
      <c r="D50" s="12"/>
      <c r="E50" s="12"/>
      <c r="F50" s="12"/>
      <c r="G50" s="12"/>
      <c r="H50" s="12"/>
      <c r="I50" s="12"/>
    </row>
    <row r="51" spans="1:9" ht="15">
      <c r="A51" s="7"/>
      <c r="B51" s="42"/>
      <c r="C51" s="42"/>
      <c r="D51" s="12"/>
      <c r="E51" s="12"/>
      <c r="F51" s="12"/>
      <c r="G51" s="12"/>
      <c r="H51" s="12"/>
      <c r="I51" s="12"/>
    </row>
    <row r="52" spans="1:9" ht="15.75" customHeight="1">
      <c r="A52" s="248" t="s">
        <v>47</v>
      </c>
      <c r="B52" s="248"/>
      <c r="C52" s="248"/>
      <c r="D52" s="248"/>
      <c r="E52" s="248"/>
      <c r="F52" s="248"/>
      <c r="G52" s="249" t="s">
        <v>904</v>
      </c>
      <c r="H52" s="249"/>
      <c r="I52" s="249"/>
    </row>
    <row r="53" spans="1:9" ht="15">
      <c r="A53" s="7"/>
      <c r="B53" s="42"/>
      <c r="C53" s="42"/>
      <c r="D53" s="12"/>
      <c r="E53" s="12"/>
      <c r="F53" s="12"/>
      <c r="G53" s="12"/>
      <c r="H53" s="12"/>
      <c r="I53" s="12"/>
    </row>
    <row r="54" spans="1:9" ht="13.5" customHeight="1">
      <c r="A54" s="250" t="s">
        <v>48</v>
      </c>
      <c r="B54" s="250"/>
      <c r="C54" s="251" t="s">
        <v>49</v>
      </c>
      <c r="D54" s="251"/>
      <c r="E54" s="251"/>
      <c r="F54" s="252" t="s">
        <v>50</v>
      </c>
      <c r="G54" s="252"/>
      <c r="H54" s="252"/>
      <c r="I54" s="252"/>
    </row>
    <row r="55" spans="1:9" ht="27" customHeight="1">
      <c r="A55" s="253" t="s">
        <v>51</v>
      </c>
      <c r="B55" s="253"/>
      <c r="C55" s="254" t="s">
        <v>52</v>
      </c>
      <c r="D55" s="254"/>
      <c r="E55" s="254"/>
      <c r="F55" s="255" t="s">
        <v>53</v>
      </c>
      <c r="G55" s="255"/>
      <c r="H55" s="255"/>
      <c r="I55" s="255"/>
    </row>
    <row r="56" spans="1:9" ht="26.25" customHeight="1">
      <c r="A56" s="253"/>
      <c r="B56" s="253"/>
      <c r="C56" s="254" t="s">
        <v>54</v>
      </c>
      <c r="D56" s="254"/>
      <c r="E56" s="254"/>
      <c r="F56" s="256" t="s">
        <v>55</v>
      </c>
      <c r="G56" s="256"/>
      <c r="H56" s="256"/>
      <c r="I56" s="256"/>
    </row>
    <row r="57" spans="1:9" ht="26.25" customHeight="1">
      <c r="A57" s="253"/>
      <c r="B57" s="253"/>
      <c r="C57" s="254" t="s">
        <v>907</v>
      </c>
      <c r="D57" s="254"/>
      <c r="E57" s="254"/>
      <c r="F57" s="256" t="s">
        <v>56</v>
      </c>
      <c r="G57" s="256"/>
      <c r="H57" s="256"/>
      <c r="I57" s="256"/>
    </row>
    <row r="58" spans="1:9" ht="29.25" customHeight="1">
      <c r="A58" s="253"/>
      <c r="B58" s="253"/>
      <c r="C58" s="257" t="s">
        <v>57</v>
      </c>
      <c r="D58" s="257"/>
      <c r="E58" s="257"/>
      <c r="F58" s="256" t="s">
        <v>58</v>
      </c>
      <c r="G58" s="256"/>
      <c r="H58" s="256"/>
      <c r="I58" s="256"/>
    </row>
    <row r="59" spans="1:9" ht="25.5" customHeight="1">
      <c r="A59" s="258" t="s">
        <v>59</v>
      </c>
      <c r="B59" s="258"/>
      <c r="C59" s="259" t="s">
        <v>908</v>
      </c>
      <c r="D59" s="259"/>
      <c r="E59" s="259"/>
      <c r="F59" s="256" t="s">
        <v>60</v>
      </c>
      <c r="G59" s="256"/>
      <c r="H59" s="256"/>
      <c r="I59" s="256"/>
    </row>
    <row r="60" spans="1:9" ht="26.25" customHeight="1">
      <c r="A60" s="260"/>
      <c r="B60" s="260"/>
      <c r="C60" s="261" t="s">
        <v>909</v>
      </c>
      <c r="D60" s="261"/>
      <c r="E60" s="261"/>
      <c r="F60" s="262" t="s">
        <v>61</v>
      </c>
      <c r="G60" s="262"/>
      <c r="H60" s="262"/>
      <c r="I60" s="262"/>
    </row>
    <row r="61" spans="1:9" ht="26.25" customHeight="1">
      <c r="A61" s="263"/>
      <c r="B61" s="263"/>
      <c r="C61" s="261"/>
      <c r="D61" s="261"/>
      <c r="E61" s="261"/>
      <c r="F61" s="262"/>
      <c r="G61" s="262"/>
      <c r="H61" s="262"/>
      <c r="I61" s="262"/>
    </row>
    <row r="62" spans="1:9" ht="12.75">
      <c r="A62" s="43" t="s">
        <v>62</v>
      </c>
      <c r="B62" s="44"/>
      <c r="C62" s="40"/>
      <c r="D62" s="40"/>
      <c r="E62" s="40"/>
      <c r="F62" s="16"/>
      <c r="G62" s="16"/>
      <c r="H62" s="16"/>
      <c r="I62" s="16"/>
    </row>
    <row r="63" spans="1:9" ht="12.75" customHeight="1">
      <c r="A63" s="264" t="s">
        <v>63</v>
      </c>
      <c r="B63" s="264"/>
      <c r="C63" s="265" t="s">
        <v>49</v>
      </c>
      <c r="D63" s="265"/>
      <c r="E63" s="265"/>
      <c r="F63" s="266" t="s">
        <v>50</v>
      </c>
      <c r="G63" s="266"/>
      <c r="H63" s="266"/>
      <c r="I63" s="266"/>
    </row>
    <row r="64" spans="1:9" ht="12.75" customHeight="1">
      <c r="A64" s="267" t="s">
        <v>64</v>
      </c>
      <c r="B64" s="267"/>
      <c r="C64" s="268" t="s">
        <v>65</v>
      </c>
      <c r="D64" s="268"/>
      <c r="E64" s="268"/>
      <c r="F64" s="256" t="s">
        <v>66</v>
      </c>
      <c r="G64" s="256"/>
      <c r="H64" s="256"/>
      <c r="I64" s="256"/>
    </row>
    <row r="65" spans="1:9" ht="21" customHeight="1">
      <c r="A65" s="269" t="s">
        <v>67</v>
      </c>
      <c r="B65" s="269"/>
      <c r="C65" s="268"/>
      <c r="D65" s="268"/>
      <c r="E65" s="268"/>
      <c r="F65" s="256"/>
      <c r="G65" s="256"/>
      <c r="H65" s="256"/>
      <c r="I65" s="256"/>
    </row>
    <row r="66" spans="1:9" ht="90.75" customHeight="1">
      <c r="A66" s="269"/>
      <c r="B66" s="269"/>
      <c r="C66" s="270" t="s">
        <v>68</v>
      </c>
      <c r="D66" s="270"/>
      <c r="E66" s="270"/>
      <c r="F66" s="271" t="s">
        <v>69</v>
      </c>
      <c r="G66" s="271"/>
      <c r="H66" s="271"/>
      <c r="I66" s="271"/>
    </row>
    <row r="67" spans="1:9" ht="21.75" customHeight="1">
      <c r="A67" s="272" t="s">
        <v>70</v>
      </c>
      <c r="B67" s="272"/>
      <c r="C67" s="270" t="s">
        <v>71</v>
      </c>
      <c r="D67" s="270"/>
      <c r="E67" s="270"/>
      <c r="F67" s="271" t="s">
        <v>72</v>
      </c>
      <c r="G67" s="271"/>
      <c r="H67" s="271"/>
      <c r="I67" s="271"/>
    </row>
    <row r="68" spans="1:9" ht="21.75" customHeight="1">
      <c r="A68" s="272"/>
      <c r="B68" s="272"/>
      <c r="C68" s="270" t="s">
        <v>73</v>
      </c>
      <c r="D68" s="270"/>
      <c r="E68" s="270"/>
      <c r="F68" s="271" t="s">
        <v>74</v>
      </c>
      <c r="G68" s="271"/>
      <c r="H68" s="271"/>
      <c r="I68" s="271"/>
    </row>
    <row r="69" spans="1:9" ht="21.75" customHeight="1">
      <c r="A69" s="272"/>
      <c r="B69" s="272"/>
      <c r="C69" s="273" t="s">
        <v>75</v>
      </c>
      <c r="D69" s="273"/>
      <c r="E69" s="273"/>
      <c r="F69" s="274" t="s">
        <v>76</v>
      </c>
      <c r="G69" s="274"/>
      <c r="H69" s="274"/>
      <c r="I69" s="274"/>
    </row>
    <row r="70" spans="1:9" ht="12.75" customHeight="1">
      <c r="A70" s="275"/>
      <c r="B70" s="275"/>
      <c r="C70" s="275"/>
      <c r="D70" s="275"/>
      <c r="E70" s="275"/>
      <c r="F70" s="275"/>
      <c r="G70" s="275"/>
      <c r="H70" s="275"/>
      <c r="I70" s="275"/>
    </row>
    <row r="71" spans="1:9" ht="12.75" customHeight="1">
      <c r="A71" s="276" t="s">
        <v>77</v>
      </c>
      <c r="B71" s="276"/>
      <c r="C71" s="276"/>
      <c r="D71" s="276"/>
      <c r="E71" s="276"/>
      <c r="F71" s="276"/>
      <c r="G71" s="276"/>
      <c r="H71" s="276"/>
      <c r="I71" s="276"/>
    </row>
    <row r="72" spans="1:9" ht="12.75">
      <c r="A72" s="276"/>
      <c r="B72" s="276"/>
      <c r="C72" s="276"/>
      <c r="D72" s="276"/>
      <c r="E72" s="276"/>
      <c r="F72" s="276"/>
      <c r="G72" s="276"/>
      <c r="H72" s="276"/>
      <c r="I72" s="276"/>
    </row>
    <row r="73" spans="1:9" ht="12.75">
      <c r="A73" s="277" t="s">
        <v>78</v>
      </c>
      <c r="B73" s="277"/>
      <c r="C73" s="277"/>
      <c r="D73" s="277"/>
      <c r="E73" s="277"/>
      <c r="F73" s="46" t="s">
        <v>901</v>
      </c>
      <c r="G73" s="12"/>
      <c r="H73" s="12"/>
      <c r="I73" s="12"/>
    </row>
    <row r="74" spans="1:9" ht="12.75">
      <c r="A74" s="9"/>
      <c r="B74" s="9"/>
      <c r="C74" s="16"/>
      <c r="D74" s="47"/>
      <c r="E74" s="47"/>
      <c r="F74" s="48"/>
      <c r="G74" s="12"/>
      <c r="H74" s="12"/>
      <c r="I74" s="12"/>
    </row>
    <row r="75" spans="1:9" ht="12.75">
      <c r="A75" s="277" t="s">
        <v>79</v>
      </c>
      <c r="B75" s="277"/>
      <c r="C75" s="277"/>
      <c r="D75" s="277"/>
      <c r="E75" s="277"/>
      <c r="F75" s="277"/>
      <c r="G75" s="277"/>
      <c r="H75" s="277"/>
      <c r="I75" s="277"/>
    </row>
    <row r="76" spans="1:9" ht="12.75">
      <c r="A76" s="278" t="s">
        <v>912</v>
      </c>
      <c r="B76" s="278"/>
      <c r="C76" s="278"/>
      <c r="D76" s="278"/>
      <c r="E76" s="278"/>
      <c r="F76" s="278"/>
      <c r="G76" s="278"/>
      <c r="H76" s="278"/>
      <c r="I76" s="278"/>
    </row>
    <row r="77" spans="1:9" ht="12.75">
      <c r="A77" s="278"/>
      <c r="B77" s="278"/>
      <c r="C77" s="278"/>
      <c r="D77" s="278"/>
      <c r="E77" s="278"/>
      <c r="F77" s="278"/>
      <c r="G77" s="278"/>
      <c r="H77" s="278"/>
      <c r="I77" s="278"/>
    </row>
    <row r="78" spans="1:9" ht="12.75">
      <c r="A78" s="278"/>
      <c r="B78" s="278"/>
      <c r="C78" s="278"/>
      <c r="D78" s="278"/>
      <c r="E78" s="278"/>
      <c r="F78" s="278"/>
      <c r="G78" s="278"/>
      <c r="H78" s="278"/>
      <c r="I78" s="278"/>
    </row>
    <row r="79" spans="1:9" ht="12.75">
      <c r="A79" s="278"/>
      <c r="B79" s="278"/>
      <c r="C79" s="278"/>
      <c r="D79" s="278"/>
      <c r="E79" s="278"/>
      <c r="F79" s="278"/>
      <c r="G79" s="278"/>
      <c r="H79" s="278"/>
      <c r="I79" s="278"/>
    </row>
    <row r="80" spans="1:9" ht="12.75">
      <c r="A80" s="278"/>
      <c r="B80" s="278"/>
      <c r="C80" s="278"/>
      <c r="D80" s="278"/>
      <c r="E80" s="278"/>
      <c r="F80" s="278"/>
      <c r="G80" s="278"/>
      <c r="H80" s="278"/>
      <c r="I80" s="278"/>
    </row>
    <row r="81" spans="1:9" ht="12.75">
      <c r="A81" s="9"/>
      <c r="B81" s="33"/>
      <c r="C81" s="12"/>
      <c r="D81" s="12"/>
      <c r="E81" s="12"/>
      <c r="F81" s="12"/>
      <c r="G81" s="12"/>
      <c r="H81" s="12"/>
      <c r="I81" s="12"/>
    </row>
    <row r="82" spans="1:9" ht="12.75">
      <c r="A82" s="279" t="s">
        <v>80</v>
      </c>
      <c r="B82" s="279"/>
      <c r="C82" s="279"/>
      <c r="D82" s="279"/>
      <c r="E82" s="279"/>
      <c r="F82" s="279"/>
      <c r="G82" s="279"/>
      <c r="H82" s="279"/>
      <c r="I82" s="279"/>
    </row>
    <row r="83" spans="1:9" ht="12.75">
      <c r="A83" s="278"/>
      <c r="B83" s="278"/>
      <c r="C83" s="278"/>
      <c r="D83" s="278"/>
      <c r="E83" s="278"/>
      <c r="F83" s="278"/>
      <c r="G83" s="278"/>
      <c r="H83" s="278"/>
      <c r="I83" s="278"/>
    </row>
    <row r="84" spans="1:9" ht="12.75">
      <c r="A84" s="278"/>
      <c r="B84" s="278"/>
      <c r="C84" s="278"/>
      <c r="D84" s="278"/>
      <c r="E84" s="278"/>
      <c r="F84" s="278"/>
      <c r="G84" s="278"/>
      <c r="H84" s="278"/>
      <c r="I84" s="278"/>
    </row>
    <row r="85" spans="1:9" ht="12.75">
      <c r="A85" s="49"/>
      <c r="B85" s="49"/>
      <c r="C85" s="49"/>
      <c r="D85" s="49"/>
      <c r="E85" s="49"/>
      <c r="F85" s="49"/>
      <c r="G85" s="49"/>
      <c r="H85" s="49"/>
      <c r="I85" s="49"/>
    </row>
    <row r="86" spans="1:9" ht="12.75">
      <c r="A86" s="45" t="s">
        <v>81</v>
      </c>
      <c r="B86" s="50"/>
      <c r="C86" s="49"/>
      <c r="D86" s="49"/>
      <c r="E86" s="49"/>
      <c r="F86" s="49"/>
      <c r="G86" s="49"/>
      <c r="H86" s="49"/>
      <c r="I86" s="49"/>
    </row>
    <row r="87" spans="1:9" ht="12.75">
      <c r="A87" s="49"/>
      <c r="B87" s="49"/>
      <c r="C87" s="49"/>
      <c r="D87" s="49"/>
      <c r="E87" s="49"/>
      <c r="F87" s="49"/>
      <c r="G87" s="49"/>
      <c r="H87" s="49"/>
      <c r="I87" s="49"/>
    </row>
    <row r="88" spans="1:9" ht="12.75">
      <c r="A88" s="51" t="s">
        <v>82</v>
      </c>
      <c r="B88" s="49"/>
      <c r="C88" s="49"/>
      <c r="D88" s="49"/>
      <c r="E88" s="49"/>
      <c r="F88" s="49"/>
      <c r="G88" s="49"/>
      <c r="H88" s="49"/>
      <c r="I88" s="49"/>
    </row>
    <row r="89" spans="1:9" ht="12.75">
      <c r="A89" s="277" t="s">
        <v>83</v>
      </c>
      <c r="B89" s="277"/>
      <c r="C89" s="277"/>
      <c r="D89" s="277"/>
      <c r="E89" s="277"/>
      <c r="F89" s="277"/>
      <c r="G89" s="52" t="s">
        <v>901</v>
      </c>
      <c r="H89" s="16"/>
      <c r="I89" s="16"/>
    </row>
    <row r="90" spans="1:9" ht="6" customHeight="1">
      <c r="A90" s="9"/>
      <c r="B90" s="9"/>
      <c r="C90" s="9"/>
      <c r="D90" s="16"/>
      <c r="E90" s="16"/>
      <c r="F90" s="16"/>
      <c r="G90" s="16"/>
      <c r="H90" s="16"/>
      <c r="I90" s="16"/>
    </row>
    <row r="91" spans="1:9" ht="12.75" customHeight="1">
      <c r="A91" s="280" t="s">
        <v>84</v>
      </c>
      <c r="B91" s="280"/>
      <c r="C91" s="281" t="s">
        <v>85</v>
      </c>
      <c r="D91" s="281"/>
      <c r="E91" s="281"/>
      <c r="F91" s="255" t="s">
        <v>86</v>
      </c>
      <c r="G91" s="255"/>
      <c r="H91" s="255"/>
      <c r="I91" s="255"/>
    </row>
    <row r="92" spans="1:9" ht="13.5" customHeight="1">
      <c r="A92" s="280"/>
      <c r="B92" s="280"/>
      <c r="C92" s="281"/>
      <c r="D92" s="281"/>
      <c r="E92" s="281"/>
      <c r="F92" s="255"/>
      <c r="G92" s="255"/>
      <c r="H92" s="255"/>
      <c r="I92" s="255"/>
    </row>
    <row r="93" spans="1:9" ht="12.75" customHeight="1">
      <c r="A93" s="280"/>
      <c r="B93" s="280"/>
      <c r="C93" s="270" t="s">
        <v>87</v>
      </c>
      <c r="D93" s="270"/>
      <c r="E93" s="270"/>
      <c r="F93" s="271" t="s">
        <v>88</v>
      </c>
      <c r="G93" s="271"/>
      <c r="H93" s="271"/>
      <c r="I93" s="271"/>
    </row>
    <row r="94" spans="1:9" ht="12.75" customHeight="1">
      <c r="A94" s="280"/>
      <c r="B94" s="280"/>
      <c r="C94" s="270" t="s">
        <v>71</v>
      </c>
      <c r="D94" s="270"/>
      <c r="E94" s="270"/>
      <c r="F94" s="271" t="s">
        <v>89</v>
      </c>
      <c r="G94" s="271"/>
      <c r="H94" s="271"/>
      <c r="I94" s="271"/>
    </row>
    <row r="95" spans="1:9" ht="12.75" customHeight="1">
      <c r="A95" s="280"/>
      <c r="B95" s="280"/>
      <c r="C95" s="270" t="s">
        <v>73</v>
      </c>
      <c r="D95" s="270"/>
      <c r="E95" s="270"/>
      <c r="F95" s="271" t="s">
        <v>90</v>
      </c>
      <c r="G95" s="271"/>
      <c r="H95" s="271"/>
      <c r="I95" s="271"/>
    </row>
    <row r="96" spans="1:9" ht="13.5" customHeight="1">
      <c r="A96" s="280"/>
      <c r="B96" s="280"/>
      <c r="C96" s="273" t="s">
        <v>75</v>
      </c>
      <c r="D96" s="273"/>
      <c r="E96" s="273"/>
      <c r="F96" s="274" t="s">
        <v>91</v>
      </c>
      <c r="G96" s="274"/>
      <c r="H96" s="274"/>
      <c r="I96" s="274"/>
    </row>
    <row r="97" spans="1:9" ht="12.75">
      <c r="A97" s="15"/>
      <c r="B97" s="53"/>
      <c r="C97" s="53"/>
      <c r="D97" s="53"/>
      <c r="E97" s="54"/>
      <c r="F97" s="54"/>
      <c r="G97" s="53"/>
      <c r="H97" s="53"/>
      <c r="I97" s="53"/>
    </row>
    <row r="98" spans="1:9" ht="18" customHeight="1">
      <c r="A98" s="282" t="s">
        <v>92</v>
      </c>
      <c r="B98" s="282"/>
      <c r="C98" s="282"/>
      <c r="D98" s="282"/>
      <c r="E98" s="282"/>
      <c r="F98" s="282"/>
      <c r="G98" s="282"/>
      <c r="H98" s="282"/>
      <c r="I98" s="282"/>
    </row>
    <row r="99" spans="1:9" ht="15" customHeight="1">
      <c r="A99" s="283" t="s">
        <v>93</v>
      </c>
      <c r="B99" s="283"/>
      <c r="C99" s="283"/>
      <c r="D99" s="283"/>
      <c r="E99" s="283"/>
      <c r="F99" s="283"/>
      <c r="G99" s="283"/>
      <c r="H99" s="283"/>
      <c r="I99" s="283"/>
    </row>
    <row r="100" spans="1:9" ht="12.75">
      <c r="A100" s="55"/>
      <c r="B100" s="55"/>
      <c r="C100" s="55"/>
      <c r="D100" s="55"/>
      <c r="E100" s="55"/>
      <c r="F100" s="55"/>
      <c r="G100" s="55"/>
      <c r="H100" s="55"/>
      <c r="I100" s="55"/>
    </row>
    <row r="101" spans="1:9" ht="12.75" customHeight="1">
      <c r="A101" s="284" t="s">
        <v>94</v>
      </c>
      <c r="B101" s="284"/>
      <c r="C101" s="284"/>
      <c r="D101" s="284"/>
      <c r="E101" s="284"/>
      <c r="F101" s="284"/>
      <c r="G101" s="284"/>
      <c r="H101" s="284"/>
      <c r="I101" s="284"/>
    </row>
    <row r="102" spans="1:9" ht="12.75">
      <c r="A102" s="284"/>
      <c r="B102" s="284"/>
      <c r="C102" s="284"/>
      <c r="D102" s="284"/>
      <c r="E102" s="284"/>
      <c r="F102" s="284"/>
      <c r="G102" s="284"/>
      <c r="H102" s="284"/>
      <c r="I102" s="284"/>
    </row>
    <row r="103" spans="1:9" ht="12.75">
      <c r="A103" s="285" t="s">
        <v>919</v>
      </c>
      <c r="B103" s="285"/>
      <c r="C103" s="285"/>
      <c r="D103" s="285"/>
      <c r="E103" s="285"/>
      <c r="F103" s="285"/>
      <c r="G103" s="285"/>
      <c r="H103" s="285"/>
      <c r="I103" s="285"/>
    </row>
    <row r="104" spans="1:9" ht="12.75">
      <c r="A104" s="285"/>
      <c r="B104" s="285"/>
      <c r="C104" s="285"/>
      <c r="D104" s="285"/>
      <c r="E104" s="285"/>
      <c r="F104" s="285"/>
      <c r="G104" s="285"/>
      <c r="H104" s="285"/>
      <c r="I104" s="285"/>
    </row>
    <row r="105" spans="1:9" ht="12.75">
      <c r="A105" s="285"/>
      <c r="B105" s="285"/>
      <c r="C105" s="285"/>
      <c r="D105" s="285"/>
      <c r="E105" s="285"/>
      <c r="F105" s="285"/>
      <c r="G105" s="285"/>
      <c r="H105" s="285"/>
      <c r="I105" s="285"/>
    </row>
    <row r="106" spans="1:9" ht="12.75">
      <c r="A106" s="285"/>
      <c r="B106" s="285"/>
      <c r="C106" s="285"/>
      <c r="D106" s="285"/>
      <c r="E106" s="285"/>
      <c r="F106" s="285"/>
      <c r="G106" s="285"/>
      <c r="H106" s="285"/>
      <c r="I106" s="285"/>
    </row>
    <row r="107" spans="1:9" ht="12.75">
      <c r="A107" s="285"/>
      <c r="B107" s="285"/>
      <c r="C107" s="285"/>
      <c r="D107" s="285"/>
      <c r="E107" s="285"/>
      <c r="F107" s="285"/>
      <c r="G107" s="285"/>
      <c r="H107" s="285"/>
      <c r="I107" s="285"/>
    </row>
    <row r="108" spans="1:9" ht="12.75">
      <c r="A108" s="285"/>
      <c r="B108" s="285"/>
      <c r="C108" s="285"/>
      <c r="D108" s="285"/>
      <c r="E108" s="285"/>
      <c r="F108" s="285"/>
      <c r="G108" s="285"/>
      <c r="H108" s="285"/>
      <c r="I108" s="285"/>
    </row>
    <row r="109" spans="1:9" ht="12.75">
      <c r="A109" s="285"/>
      <c r="B109" s="285"/>
      <c r="C109" s="285"/>
      <c r="D109" s="285"/>
      <c r="E109" s="285"/>
      <c r="F109" s="285"/>
      <c r="G109" s="285"/>
      <c r="H109" s="285"/>
      <c r="I109" s="285"/>
    </row>
    <row r="110" spans="1:9" ht="12.75">
      <c r="A110" s="285"/>
      <c r="B110" s="285"/>
      <c r="C110" s="285"/>
      <c r="D110" s="285"/>
      <c r="E110" s="285"/>
      <c r="F110" s="285"/>
      <c r="G110" s="285"/>
      <c r="H110" s="285"/>
      <c r="I110" s="285"/>
    </row>
    <row r="111" spans="1:9" ht="12.75">
      <c r="A111" s="285"/>
      <c r="B111" s="285"/>
      <c r="C111" s="285"/>
      <c r="D111" s="285"/>
      <c r="E111" s="285"/>
      <c r="F111" s="285"/>
      <c r="G111" s="285"/>
      <c r="H111" s="285"/>
      <c r="I111" s="285"/>
    </row>
    <row r="112" spans="1:9" ht="12.75">
      <c r="A112" s="285"/>
      <c r="B112" s="285"/>
      <c r="C112" s="285"/>
      <c r="D112" s="285"/>
      <c r="E112" s="285"/>
      <c r="F112" s="285"/>
      <c r="G112" s="285"/>
      <c r="H112" s="285"/>
      <c r="I112" s="285"/>
    </row>
    <row r="113" spans="1:9" ht="12.75">
      <c r="A113" s="285"/>
      <c r="B113" s="285"/>
      <c r="C113" s="285"/>
      <c r="D113" s="285"/>
      <c r="E113" s="285"/>
      <c r="F113" s="285"/>
      <c r="G113" s="285"/>
      <c r="H113" s="285"/>
      <c r="I113" s="285"/>
    </row>
    <row r="114" spans="1:9" ht="12.75">
      <c r="A114" s="285"/>
      <c r="B114" s="285"/>
      <c r="C114" s="285"/>
      <c r="D114" s="285"/>
      <c r="E114" s="285"/>
      <c r="F114" s="285"/>
      <c r="G114" s="285"/>
      <c r="H114" s="285"/>
      <c r="I114" s="285"/>
    </row>
    <row r="115" spans="1:9" ht="12.75">
      <c r="A115" s="285"/>
      <c r="B115" s="285"/>
      <c r="C115" s="285"/>
      <c r="D115" s="285"/>
      <c r="E115" s="285"/>
      <c r="F115" s="285"/>
      <c r="G115" s="285"/>
      <c r="H115" s="285"/>
      <c r="I115" s="285"/>
    </row>
    <row r="116" spans="1:9" ht="12.75">
      <c r="A116" s="285"/>
      <c r="B116" s="285"/>
      <c r="C116" s="285"/>
      <c r="D116" s="285"/>
      <c r="E116" s="285"/>
      <c r="F116" s="285"/>
      <c r="G116" s="285"/>
      <c r="H116" s="285"/>
      <c r="I116" s="285"/>
    </row>
    <row r="117" spans="1:9" ht="12.75">
      <c r="A117" s="285"/>
      <c r="B117" s="285"/>
      <c r="C117" s="285"/>
      <c r="D117" s="285"/>
      <c r="E117" s="285"/>
      <c r="F117" s="285"/>
      <c r="G117" s="285"/>
      <c r="H117" s="285"/>
      <c r="I117" s="285"/>
    </row>
    <row r="118" spans="1:9" ht="123.75" customHeight="1">
      <c r="A118" s="285"/>
      <c r="B118" s="285"/>
      <c r="C118" s="285"/>
      <c r="D118" s="285"/>
      <c r="E118" s="285"/>
      <c r="F118" s="285"/>
      <c r="G118" s="285"/>
      <c r="H118" s="285"/>
      <c r="I118" s="285"/>
    </row>
    <row r="119" spans="1:9" ht="13.5" customHeight="1">
      <c r="A119" s="56"/>
      <c r="B119" s="56"/>
      <c r="C119" s="56"/>
      <c r="D119" s="56"/>
      <c r="E119" s="56"/>
      <c r="F119" s="56"/>
      <c r="G119" s="56"/>
      <c r="H119" s="56"/>
      <c r="I119" s="56"/>
    </row>
    <row r="120" spans="1:9" ht="12.75">
      <c r="A120" s="286" t="s">
        <v>95</v>
      </c>
      <c r="B120" s="286"/>
      <c r="C120" s="286"/>
      <c r="D120" s="286"/>
      <c r="E120" s="286"/>
      <c r="F120" s="286"/>
      <c r="G120" s="286"/>
      <c r="H120" s="286"/>
      <c r="I120" s="286"/>
    </row>
    <row r="121" spans="1:9" ht="29.25" customHeight="1">
      <c r="A121" s="287" t="s">
        <v>96</v>
      </c>
      <c r="B121" s="287"/>
      <c r="C121" s="287"/>
      <c r="D121" s="287"/>
      <c r="E121" s="287"/>
      <c r="F121" s="287"/>
      <c r="G121" s="287"/>
      <c r="H121" s="287"/>
      <c r="I121" s="287"/>
    </row>
    <row r="122" spans="1:9" ht="12.75">
      <c r="A122" s="288" t="s">
        <v>915</v>
      </c>
      <c r="B122" s="288"/>
      <c r="C122" s="288"/>
      <c r="D122" s="288"/>
      <c r="E122" s="288"/>
      <c r="F122" s="288"/>
      <c r="G122" s="288"/>
      <c r="H122" s="288"/>
      <c r="I122" s="288"/>
    </row>
    <row r="123" spans="1:9" ht="12.75">
      <c r="A123" s="288"/>
      <c r="B123" s="288"/>
      <c r="C123" s="288"/>
      <c r="D123" s="288"/>
      <c r="E123" s="288"/>
      <c r="F123" s="288"/>
      <c r="G123" s="288"/>
      <c r="H123" s="288"/>
      <c r="I123" s="288"/>
    </row>
    <row r="124" spans="1:9" ht="12.75">
      <c r="A124" s="288"/>
      <c r="B124" s="288"/>
      <c r="C124" s="288"/>
      <c r="D124" s="288"/>
      <c r="E124" s="288"/>
      <c r="F124" s="288"/>
      <c r="G124" s="288"/>
      <c r="H124" s="288"/>
      <c r="I124" s="288"/>
    </row>
    <row r="125" spans="1:9" ht="12.75">
      <c r="A125" s="288"/>
      <c r="B125" s="288"/>
      <c r="C125" s="288"/>
      <c r="D125" s="288"/>
      <c r="E125" s="288"/>
      <c r="F125" s="288"/>
      <c r="G125" s="288"/>
      <c r="H125" s="288"/>
      <c r="I125" s="288"/>
    </row>
    <row r="126" spans="1:9" ht="12.75">
      <c r="A126" s="288"/>
      <c r="B126" s="288"/>
      <c r="C126" s="288"/>
      <c r="D126" s="288"/>
      <c r="E126" s="288"/>
      <c r="F126" s="288"/>
      <c r="G126" s="288"/>
      <c r="H126" s="288"/>
      <c r="I126" s="288"/>
    </row>
    <row r="127" spans="1:9" ht="12.75">
      <c r="A127" s="288"/>
      <c r="B127" s="288"/>
      <c r="C127" s="288"/>
      <c r="D127" s="288"/>
      <c r="E127" s="288"/>
      <c r="F127" s="288"/>
      <c r="G127" s="288"/>
      <c r="H127" s="288"/>
      <c r="I127" s="288"/>
    </row>
    <row r="128" spans="1:9" ht="12.75">
      <c r="A128" s="12"/>
      <c r="B128" s="12"/>
      <c r="C128" s="12"/>
      <c r="D128" s="12"/>
      <c r="E128" s="12"/>
      <c r="F128" s="12"/>
      <c r="G128" s="12"/>
      <c r="H128" s="12"/>
      <c r="I128" s="12"/>
    </row>
    <row r="129" spans="1:9" ht="12.75" customHeight="1">
      <c r="A129" s="289" t="s">
        <v>97</v>
      </c>
      <c r="B129" s="289"/>
      <c r="C129" s="289"/>
      <c r="D129" s="289"/>
      <c r="E129" s="289"/>
      <c r="F129" s="289"/>
      <c r="G129" s="289"/>
      <c r="H129" s="289"/>
      <c r="I129" s="289"/>
    </row>
    <row r="130" spans="1:9" ht="12.75">
      <c r="A130" s="289"/>
      <c r="B130" s="289"/>
      <c r="C130" s="289"/>
      <c r="D130" s="289"/>
      <c r="E130" s="289"/>
      <c r="F130" s="289"/>
      <c r="G130" s="289"/>
      <c r="H130" s="289"/>
      <c r="I130" s="289"/>
    </row>
    <row r="131" spans="1:9" ht="12.75">
      <c r="A131" s="285" t="s">
        <v>902</v>
      </c>
      <c r="B131" s="285"/>
      <c r="C131" s="285"/>
      <c r="D131" s="285"/>
      <c r="E131" s="285"/>
      <c r="F131" s="285"/>
      <c r="G131" s="285"/>
      <c r="H131" s="285"/>
      <c r="I131" s="285"/>
    </row>
    <row r="132" spans="1:9" ht="12.75">
      <c r="A132" s="285"/>
      <c r="B132" s="285"/>
      <c r="C132" s="285"/>
      <c r="D132" s="285"/>
      <c r="E132" s="285"/>
      <c r="F132" s="285"/>
      <c r="G132" s="285"/>
      <c r="H132" s="285"/>
      <c r="I132" s="285"/>
    </row>
    <row r="133" spans="1:9" ht="12.75">
      <c r="A133" s="285"/>
      <c r="B133" s="285"/>
      <c r="C133" s="285"/>
      <c r="D133" s="285"/>
      <c r="E133" s="285"/>
      <c r="F133" s="285"/>
      <c r="G133" s="285"/>
      <c r="H133" s="285"/>
      <c r="I133" s="285"/>
    </row>
    <row r="134" spans="1:9" ht="12.75">
      <c r="A134" s="285"/>
      <c r="B134" s="285"/>
      <c r="C134" s="285"/>
      <c r="D134" s="285"/>
      <c r="E134" s="285"/>
      <c r="F134" s="285"/>
      <c r="G134" s="285"/>
      <c r="H134" s="285"/>
      <c r="I134" s="285"/>
    </row>
    <row r="135" spans="1:9" ht="12.75">
      <c r="A135" s="285"/>
      <c r="B135" s="285"/>
      <c r="C135" s="285"/>
      <c r="D135" s="285"/>
      <c r="E135" s="285"/>
      <c r="F135" s="285"/>
      <c r="G135" s="285"/>
      <c r="H135" s="285"/>
      <c r="I135" s="285"/>
    </row>
    <row r="136" spans="1:9" ht="12.75">
      <c r="A136" s="285"/>
      <c r="B136" s="285"/>
      <c r="C136" s="285"/>
      <c r="D136" s="285"/>
      <c r="E136" s="285"/>
      <c r="F136" s="285"/>
      <c r="G136" s="285"/>
      <c r="H136" s="285"/>
      <c r="I136" s="285"/>
    </row>
    <row r="137" spans="1:9" ht="12.75">
      <c r="A137" s="57"/>
      <c r="B137" s="57"/>
      <c r="C137" s="57"/>
      <c r="D137" s="57"/>
      <c r="E137" s="57"/>
      <c r="F137" s="57"/>
      <c r="G137" s="57"/>
      <c r="H137" s="57"/>
      <c r="I137" s="57"/>
    </row>
    <row r="138" spans="1:9" ht="12.75" customHeight="1">
      <c r="A138" s="289" t="s">
        <v>98</v>
      </c>
      <c r="B138" s="289"/>
      <c r="C138" s="289"/>
      <c r="D138" s="289"/>
      <c r="E138" s="289"/>
      <c r="F138" s="289"/>
      <c r="G138" s="289"/>
      <c r="H138" s="289"/>
      <c r="I138" s="289"/>
    </row>
    <row r="139" spans="1:9" ht="12.75" customHeight="1">
      <c r="A139" s="289"/>
      <c r="B139" s="289"/>
      <c r="C139" s="289"/>
      <c r="D139" s="289"/>
      <c r="E139" s="289"/>
      <c r="F139" s="289"/>
      <c r="G139" s="289"/>
      <c r="H139" s="289"/>
      <c r="I139" s="289"/>
    </row>
    <row r="140" spans="1:9" ht="12.75" customHeight="1">
      <c r="A140" s="285" t="s">
        <v>903</v>
      </c>
      <c r="B140" s="285"/>
      <c r="C140" s="285"/>
      <c r="D140" s="285"/>
      <c r="E140" s="285"/>
      <c r="F140" s="285"/>
      <c r="G140" s="285"/>
      <c r="H140" s="285"/>
      <c r="I140" s="285"/>
    </row>
    <row r="141" spans="1:9" ht="12.75" customHeight="1">
      <c r="A141" s="285"/>
      <c r="B141" s="285"/>
      <c r="C141" s="285"/>
      <c r="D141" s="285"/>
      <c r="E141" s="285"/>
      <c r="F141" s="285"/>
      <c r="G141" s="285"/>
      <c r="H141" s="285"/>
      <c r="I141" s="285"/>
    </row>
    <row r="142" spans="1:9" ht="12.75" customHeight="1">
      <c r="A142" s="285"/>
      <c r="B142" s="285"/>
      <c r="C142" s="285"/>
      <c r="D142" s="285"/>
      <c r="E142" s="285"/>
      <c r="F142" s="285"/>
      <c r="G142" s="285"/>
      <c r="H142" s="285"/>
      <c r="I142" s="285"/>
    </row>
    <row r="143" spans="1:9" ht="12.75" customHeight="1">
      <c r="A143" s="285"/>
      <c r="B143" s="285"/>
      <c r="C143" s="285"/>
      <c r="D143" s="285"/>
      <c r="E143" s="285"/>
      <c r="F143" s="285"/>
      <c r="G143" s="285"/>
      <c r="H143" s="285"/>
      <c r="I143" s="285"/>
    </row>
    <row r="144" spans="1:9" ht="12.75" customHeight="1">
      <c r="A144" s="285"/>
      <c r="B144" s="285"/>
      <c r="C144" s="285"/>
      <c r="D144" s="285"/>
      <c r="E144" s="285"/>
      <c r="F144" s="285"/>
      <c r="G144" s="285"/>
      <c r="H144" s="285"/>
      <c r="I144" s="285"/>
    </row>
    <row r="145" spans="1:9" ht="12.75" customHeight="1">
      <c r="A145" s="285"/>
      <c r="B145" s="285"/>
      <c r="C145" s="285"/>
      <c r="D145" s="285"/>
      <c r="E145" s="285"/>
      <c r="F145" s="285"/>
      <c r="G145" s="285"/>
      <c r="H145" s="285"/>
      <c r="I145" s="285"/>
    </row>
    <row r="146" spans="1:9" ht="12.75" customHeight="1">
      <c r="A146" s="49"/>
      <c r="B146" s="49"/>
      <c r="C146" s="49"/>
      <c r="D146" s="49"/>
      <c r="E146" s="49"/>
      <c r="F146" s="49"/>
      <c r="G146" s="49"/>
      <c r="H146" s="49"/>
      <c r="I146" s="49"/>
    </row>
    <row r="148" spans="1:9" ht="18" customHeight="1">
      <c r="A148" s="292" t="s">
        <v>99</v>
      </c>
      <c r="B148" s="292"/>
      <c r="C148" s="292"/>
      <c r="D148" s="292"/>
      <c r="E148" s="292"/>
      <c r="F148" s="292"/>
      <c r="G148" s="292"/>
      <c r="H148" s="292"/>
      <c r="I148" s="292"/>
    </row>
    <row r="149" spans="1:9" ht="12.75" customHeight="1">
      <c r="A149" s="293" t="s">
        <v>100</v>
      </c>
      <c r="B149" s="293"/>
      <c r="C149" s="293"/>
      <c r="D149" s="293"/>
      <c r="E149" s="293"/>
      <c r="F149" s="293"/>
      <c r="G149" s="293"/>
      <c r="H149" s="293"/>
      <c r="I149" s="293"/>
    </row>
    <row r="150" spans="1:9" ht="12.75" customHeight="1">
      <c r="A150" s="293"/>
      <c r="B150" s="293"/>
      <c r="C150" s="293"/>
      <c r="D150" s="293"/>
      <c r="E150" s="293"/>
      <c r="F150" s="293"/>
      <c r="G150" s="293"/>
      <c r="H150" s="293"/>
      <c r="I150" s="293"/>
    </row>
    <row r="151" spans="1:9" ht="12.75" customHeight="1">
      <c r="A151" s="293"/>
      <c r="B151" s="293"/>
      <c r="C151" s="293"/>
      <c r="D151" s="293"/>
      <c r="E151" s="293"/>
      <c r="F151" s="293"/>
      <c r="G151" s="293"/>
      <c r="H151" s="293"/>
      <c r="I151" s="293"/>
    </row>
    <row r="152" spans="1:9" ht="12.75" customHeight="1">
      <c r="A152" s="293"/>
      <c r="B152" s="293"/>
      <c r="C152" s="293"/>
      <c r="D152" s="293"/>
      <c r="E152" s="293"/>
      <c r="F152" s="293"/>
      <c r="G152" s="293"/>
      <c r="H152" s="293"/>
      <c r="I152" s="293"/>
    </row>
    <row r="153" spans="1:9" ht="12.75" customHeight="1">
      <c r="A153" s="293"/>
      <c r="B153" s="293"/>
      <c r="C153" s="293"/>
      <c r="D153" s="293"/>
      <c r="E153" s="293"/>
      <c r="F153" s="293"/>
      <c r="G153" s="293"/>
      <c r="H153" s="293"/>
      <c r="I153" s="293"/>
    </row>
    <row r="154" spans="1:9" ht="12.75" customHeight="1">
      <c r="A154" s="293"/>
      <c r="B154" s="293"/>
      <c r="C154" s="293"/>
      <c r="D154" s="293"/>
      <c r="E154" s="293"/>
      <c r="F154" s="293"/>
      <c r="G154" s="293"/>
      <c r="H154" s="293"/>
      <c r="I154" s="293"/>
    </row>
    <row r="155" spans="1:9" ht="12.75">
      <c r="A155" s="285" t="s">
        <v>916</v>
      </c>
      <c r="B155" s="285"/>
      <c r="C155" s="285"/>
      <c r="D155" s="285"/>
      <c r="E155" s="285"/>
      <c r="F155" s="285"/>
      <c r="G155" s="285"/>
      <c r="H155" s="285"/>
      <c r="I155" s="285"/>
    </row>
    <row r="156" spans="1:9" ht="12.75">
      <c r="A156" s="285"/>
      <c r="B156" s="285"/>
      <c r="C156" s="285"/>
      <c r="D156" s="285"/>
      <c r="E156" s="285"/>
      <c r="F156" s="285"/>
      <c r="G156" s="285"/>
      <c r="H156" s="285"/>
      <c r="I156" s="285"/>
    </row>
    <row r="157" spans="1:9" ht="12.75">
      <c r="A157" s="285"/>
      <c r="B157" s="285"/>
      <c r="C157" s="285"/>
      <c r="D157" s="285"/>
      <c r="E157" s="285"/>
      <c r="F157" s="285"/>
      <c r="G157" s="285"/>
      <c r="H157" s="285"/>
      <c r="I157" s="285"/>
    </row>
    <row r="158" spans="1:9" ht="12.75">
      <c r="A158" s="285"/>
      <c r="B158" s="285"/>
      <c r="C158" s="285"/>
      <c r="D158" s="285"/>
      <c r="E158" s="285"/>
      <c r="F158" s="285"/>
      <c r="G158" s="285"/>
      <c r="H158" s="285"/>
      <c r="I158" s="285"/>
    </row>
    <row r="159" spans="1:9" ht="12.75">
      <c r="A159" s="285"/>
      <c r="B159" s="285"/>
      <c r="C159" s="285"/>
      <c r="D159" s="285"/>
      <c r="E159" s="285"/>
      <c r="F159" s="285"/>
      <c r="G159" s="285"/>
      <c r="H159" s="285"/>
      <c r="I159" s="285"/>
    </row>
    <row r="160" spans="1:9" ht="12.75">
      <c r="A160" s="285"/>
      <c r="B160" s="285"/>
      <c r="C160" s="285"/>
      <c r="D160" s="285"/>
      <c r="E160" s="285"/>
      <c r="F160" s="285"/>
      <c r="G160" s="285"/>
      <c r="H160" s="285"/>
      <c r="I160" s="285"/>
    </row>
    <row r="161" spans="1:9" ht="12.75">
      <c r="A161" s="285"/>
      <c r="B161" s="285"/>
      <c r="C161" s="285"/>
      <c r="D161" s="285"/>
      <c r="E161" s="285"/>
      <c r="F161" s="285"/>
      <c r="G161" s="285"/>
      <c r="H161" s="285"/>
      <c r="I161" s="285"/>
    </row>
    <row r="162" spans="1:9" ht="12.75">
      <c r="A162" s="285"/>
      <c r="B162" s="285"/>
      <c r="C162" s="285"/>
      <c r="D162" s="285"/>
      <c r="E162" s="285"/>
      <c r="F162" s="285"/>
      <c r="G162" s="285"/>
      <c r="H162" s="285"/>
      <c r="I162" s="285"/>
    </row>
    <row r="163" spans="1:9" ht="12.75">
      <c r="A163" s="285"/>
      <c r="B163" s="285"/>
      <c r="C163" s="285"/>
      <c r="D163" s="285"/>
      <c r="E163" s="285"/>
      <c r="F163" s="285"/>
      <c r="G163" s="285"/>
      <c r="H163" s="285"/>
      <c r="I163" s="285"/>
    </row>
    <row r="164" spans="1:9" ht="12.75">
      <c r="A164" s="285"/>
      <c r="B164" s="285"/>
      <c r="C164" s="285"/>
      <c r="D164" s="285"/>
      <c r="E164" s="285"/>
      <c r="F164" s="285"/>
      <c r="G164" s="285"/>
      <c r="H164" s="285"/>
      <c r="I164" s="285"/>
    </row>
    <row r="165" spans="1:9" ht="12.75">
      <c r="A165" s="285"/>
      <c r="B165" s="285"/>
      <c r="C165" s="285"/>
      <c r="D165" s="285"/>
      <c r="E165" s="285"/>
      <c r="F165" s="285"/>
      <c r="G165" s="285"/>
      <c r="H165" s="285"/>
      <c r="I165" s="285"/>
    </row>
    <row r="166" spans="1:9" ht="12.75">
      <c r="A166" s="58"/>
      <c r="B166" s="58"/>
      <c r="C166" s="58"/>
      <c r="D166" s="58"/>
      <c r="E166" s="58"/>
      <c r="F166" s="58"/>
      <c r="G166" s="58"/>
      <c r="H166" s="58"/>
      <c r="I166" s="58"/>
    </row>
    <row r="167" spans="1:9" ht="12.75">
      <c r="A167" s="59" t="s">
        <v>101</v>
      </c>
      <c r="B167" s="60"/>
      <c r="C167" s="60"/>
      <c r="D167" s="60"/>
      <c r="E167" s="60"/>
      <c r="F167" s="60"/>
      <c r="G167" s="60"/>
      <c r="H167" s="60"/>
      <c r="I167" s="61"/>
    </row>
    <row r="168" spans="1:9" ht="12.75" customHeight="1">
      <c r="A168" s="290" t="s">
        <v>102</v>
      </c>
      <c r="B168" s="290"/>
      <c r="C168" s="290"/>
      <c r="D168" s="290"/>
      <c r="E168" s="290"/>
      <c r="F168" s="290"/>
      <c r="G168" s="290"/>
      <c r="H168" s="290"/>
      <c r="I168" s="290"/>
    </row>
    <row r="169" spans="1:9" ht="12.75">
      <c r="A169" s="290"/>
      <c r="B169" s="290"/>
      <c r="C169" s="290"/>
      <c r="D169" s="290"/>
      <c r="E169" s="290"/>
      <c r="F169" s="290"/>
      <c r="G169" s="290"/>
      <c r="H169" s="290"/>
      <c r="I169" s="290"/>
    </row>
    <row r="170" spans="1:9" ht="12.75">
      <c r="A170" s="290"/>
      <c r="B170" s="290"/>
      <c r="C170" s="290"/>
      <c r="D170" s="290"/>
      <c r="E170" s="290"/>
      <c r="F170" s="290"/>
      <c r="G170" s="290"/>
      <c r="H170" s="290"/>
      <c r="I170" s="290"/>
    </row>
    <row r="171" spans="1:9" ht="12.75">
      <c r="A171" s="290"/>
      <c r="B171" s="290"/>
      <c r="C171" s="290"/>
      <c r="D171" s="290"/>
      <c r="E171" s="290"/>
      <c r="F171" s="290"/>
      <c r="G171" s="290"/>
      <c r="H171" s="290"/>
      <c r="I171" s="290"/>
    </row>
    <row r="172" spans="1:9" ht="12.75" customHeight="1">
      <c r="A172" s="290" t="s">
        <v>103</v>
      </c>
      <c r="B172" s="290"/>
      <c r="C172" s="290"/>
      <c r="D172" s="290"/>
      <c r="E172" s="290"/>
      <c r="F172" s="290"/>
      <c r="G172" s="290"/>
      <c r="H172" s="290"/>
      <c r="I172" s="290"/>
    </row>
    <row r="173" spans="1:9" ht="12.75">
      <c r="A173" s="290"/>
      <c r="B173" s="290"/>
      <c r="C173" s="290"/>
      <c r="D173" s="290"/>
      <c r="E173" s="290"/>
      <c r="F173" s="290"/>
      <c r="G173" s="290"/>
      <c r="H173" s="290"/>
      <c r="I173" s="290"/>
    </row>
    <row r="174" spans="1:9" ht="12.75">
      <c r="A174" s="62"/>
      <c r="B174" s="63"/>
      <c r="C174" s="63"/>
      <c r="D174" s="63"/>
      <c r="E174" s="63"/>
      <c r="F174" s="63"/>
      <c r="G174" s="63"/>
      <c r="H174" s="63"/>
      <c r="I174" s="64"/>
    </row>
    <row r="175" spans="1:9" ht="12.75" customHeight="1">
      <c r="A175" s="291" t="s">
        <v>104</v>
      </c>
      <c r="B175" s="291"/>
      <c r="C175" s="291"/>
      <c r="D175" s="291"/>
      <c r="E175" s="291"/>
      <c r="F175" s="291"/>
      <c r="G175" s="291"/>
      <c r="H175" s="291"/>
      <c r="I175" s="291"/>
    </row>
    <row r="176" spans="1:9" ht="12.75">
      <c r="A176" s="291"/>
      <c r="B176" s="291"/>
      <c r="C176" s="291"/>
      <c r="D176" s="291"/>
      <c r="E176" s="291"/>
      <c r="F176" s="291"/>
      <c r="G176" s="291"/>
      <c r="H176" s="291"/>
      <c r="I176" s="291"/>
    </row>
    <row r="177" spans="1:9" ht="12.75">
      <c r="A177" s="291"/>
      <c r="B177" s="291"/>
      <c r="C177" s="291"/>
      <c r="D177" s="291"/>
      <c r="E177" s="291"/>
      <c r="F177" s="291"/>
      <c r="G177" s="291"/>
      <c r="H177" s="291"/>
      <c r="I177" s="291"/>
    </row>
    <row r="178" spans="1:9" ht="12.75">
      <c r="A178" s="291"/>
      <c r="B178" s="291"/>
      <c r="C178" s="291"/>
      <c r="D178" s="291"/>
      <c r="E178" s="291"/>
      <c r="F178" s="291"/>
      <c r="G178" s="291"/>
      <c r="H178" s="291"/>
      <c r="I178" s="291"/>
    </row>
    <row r="179" spans="1:9" ht="12.75">
      <c r="A179" s="65"/>
      <c r="B179" s="66"/>
      <c r="C179" s="65"/>
      <c r="D179" s="66"/>
      <c r="E179" s="66"/>
      <c r="F179" s="66"/>
      <c r="G179" s="66"/>
      <c r="H179" s="66"/>
      <c r="I179" s="66"/>
    </row>
  </sheetData>
  <sheetProtection formatCells="0" formatColumns="0" formatRows="0" insertColumns="0" insertRows="0" insertHyperlinks="0" sort="0" autoFilter="0"/>
  <mergeCells count="105">
    <mergeCell ref="A172:I173"/>
    <mergeCell ref="A175:I178"/>
    <mergeCell ref="A138:I139"/>
    <mergeCell ref="A140:I145"/>
    <mergeCell ref="A148:I148"/>
    <mergeCell ref="A149:I154"/>
    <mergeCell ref="A155:I165"/>
    <mergeCell ref="A168:I171"/>
    <mergeCell ref="A103:I118"/>
    <mergeCell ref="A120:I120"/>
    <mergeCell ref="A121:I121"/>
    <mergeCell ref="A122:I127"/>
    <mergeCell ref="A129:I130"/>
    <mergeCell ref="A131:I136"/>
    <mergeCell ref="F95:I95"/>
    <mergeCell ref="C96:E96"/>
    <mergeCell ref="F96:I96"/>
    <mergeCell ref="A98:I98"/>
    <mergeCell ref="A99:I99"/>
    <mergeCell ref="A101:I102"/>
    <mergeCell ref="A83:I84"/>
    <mergeCell ref="A89:F89"/>
    <mergeCell ref="A91:B96"/>
    <mergeCell ref="C91:E92"/>
    <mergeCell ref="F91:I92"/>
    <mergeCell ref="C93:E93"/>
    <mergeCell ref="F93:I93"/>
    <mergeCell ref="C94:E94"/>
    <mergeCell ref="F94:I94"/>
    <mergeCell ref="C95:E95"/>
    <mergeCell ref="A70:I70"/>
    <mergeCell ref="A71:I72"/>
    <mergeCell ref="A73:E73"/>
    <mergeCell ref="A75:I75"/>
    <mergeCell ref="A76:I80"/>
    <mergeCell ref="A82:I82"/>
    <mergeCell ref="A67:B69"/>
    <mergeCell ref="C67:E67"/>
    <mergeCell ref="F67:I67"/>
    <mergeCell ref="C68:E68"/>
    <mergeCell ref="F68:I68"/>
    <mergeCell ref="C69:E69"/>
    <mergeCell ref="F69:I69"/>
    <mergeCell ref="A63:B63"/>
    <mergeCell ref="C63:E63"/>
    <mergeCell ref="F63:I63"/>
    <mergeCell ref="A64:B64"/>
    <mergeCell ref="C64:E65"/>
    <mergeCell ref="F64:I65"/>
    <mergeCell ref="A65:B66"/>
    <mergeCell ref="C66:E66"/>
    <mergeCell ref="F66:I66"/>
    <mergeCell ref="A59:B59"/>
    <mergeCell ref="C59:E59"/>
    <mergeCell ref="F59:I59"/>
    <mergeCell ref="A60:B60"/>
    <mergeCell ref="C60:E61"/>
    <mergeCell ref="F60:I61"/>
    <mergeCell ref="A61:B61"/>
    <mergeCell ref="A55:B58"/>
    <mergeCell ref="C55:E55"/>
    <mergeCell ref="F55:I55"/>
    <mergeCell ref="C56:E56"/>
    <mergeCell ref="F56:I56"/>
    <mergeCell ref="C57:E57"/>
    <mergeCell ref="F57:I57"/>
    <mergeCell ref="C58:E58"/>
    <mergeCell ref="F58:I58"/>
    <mergeCell ref="B43:I48"/>
    <mergeCell ref="A50:C50"/>
    <mergeCell ref="A52:F52"/>
    <mergeCell ref="G52:I52"/>
    <mergeCell ref="A54:B54"/>
    <mergeCell ref="C54:E54"/>
    <mergeCell ref="F54:I54"/>
    <mergeCell ref="A31:A33"/>
    <mergeCell ref="B31:I33"/>
    <mergeCell ref="A35:A40"/>
    <mergeCell ref="B35:B40"/>
    <mergeCell ref="C35:E37"/>
    <mergeCell ref="F35:I37"/>
    <mergeCell ref="C38:E39"/>
    <mergeCell ref="F38:I39"/>
    <mergeCell ref="C40:E40"/>
    <mergeCell ref="F40:I40"/>
    <mergeCell ref="B19:I19"/>
    <mergeCell ref="F21:I21"/>
    <mergeCell ref="F23:I23"/>
    <mergeCell ref="B25:I25"/>
    <mergeCell ref="B27:I27"/>
    <mergeCell ref="B29:C29"/>
    <mergeCell ref="E29:F29"/>
    <mergeCell ref="G29:I29"/>
    <mergeCell ref="B10:I10"/>
    <mergeCell ref="B12:I12"/>
    <mergeCell ref="B14:C14"/>
    <mergeCell ref="B15:I15"/>
    <mergeCell ref="B16:I16"/>
    <mergeCell ref="B17:I17"/>
    <mergeCell ref="C1:E1"/>
    <mergeCell ref="A2:I2"/>
    <mergeCell ref="B3:F3"/>
    <mergeCell ref="A4:B4"/>
    <mergeCell ref="E6:I6"/>
    <mergeCell ref="E7:I7"/>
  </mergeCells>
  <hyperlinks>
    <hyperlink ref="B25" r:id="rId1" display="cheminvest.as@gmail.com"/>
    <hyperlink ref="B27" r:id="rId2" display="www.cheminvest.sk"/>
    <hyperlink ref="F35" r:id="rId3" display="www.cheminvest.sk"/>
  </hyperlinks>
  <printOptions/>
  <pageMargins left="0" right="0" top="0.984251968503937" bottom="0.984251968503937" header="0.5118110236220472" footer="0.5118110236220472"/>
  <pageSetup horizontalDpi="600" verticalDpi="600" orientation="portrait" paperSize="9" scale="70" r:id="rId4"/>
</worksheet>
</file>

<file path=xl/worksheets/sheet10.xml><?xml version="1.0" encoding="utf-8"?>
<worksheet xmlns="http://schemas.openxmlformats.org/spreadsheetml/2006/main" xmlns:r="http://schemas.openxmlformats.org/officeDocument/2006/relationships">
  <sheetPr>
    <tabColor indexed="10"/>
  </sheetPr>
  <dimension ref="A1:BB201"/>
  <sheetViews>
    <sheetView showGridLines="0" zoomScalePageLayoutView="0" workbookViewId="0" topLeftCell="A1">
      <selection activeCell="A7" sqref="A7:B8"/>
    </sheetView>
  </sheetViews>
  <sheetFormatPr defaultColWidth="9.140625" defaultRowHeight="12.75"/>
  <cols>
    <col min="1" max="1" width="5.140625" style="92" customWidth="1"/>
    <col min="2" max="2" width="21.421875" style="93" customWidth="1"/>
    <col min="3" max="3" width="4.28125" style="94" customWidth="1"/>
    <col min="4" max="4" width="8.57421875" style="92" customWidth="1"/>
    <col min="5" max="5" width="12.8515625" style="92" customWidth="1"/>
    <col min="6" max="7" width="6.421875" style="92" customWidth="1"/>
    <col min="8" max="8" width="1.421875" style="92" customWidth="1"/>
    <col min="9" max="10" width="6.421875" style="92" customWidth="1"/>
    <col min="11" max="11" width="1.421875" style="92" customWidth="1"/>
    <col min="12" max="12" width="6.28125" style="92" customWidth="1"/>
    <col min="13" max="19" width="6.421875" style="92" customWidth="1"/>
    <col min="20" max="24" width="9.140625" style="170" customWidth="1"/>
    <col min="25" max="16384" width="9.140625" style="92" customWidth="1"/>
  </cols>
  <sheetData>
    <row r="1" spans="1:24" s="95" customFormat="1" ht="12.75" customHeight="1">
      <c r="A1" s="371" t="s">
        <v>880</v>
      </c>
      <c r="B1" s="371"/>
      <c r="C1" s="371"/>
      <c r="D1" s="371"/>
      <c r="E1" s="371"/>
      <c r="F1" s="371"/>
      <c r="G1" s="371"/>
      <c r="H1" s="371"/>
      <c r="I1" s="371"/>
      <c r="J1" s="371"/>
      <c r="K1" s="371"/>
      <c r="L1" s="371"/>
      <c r="M1" s="371"/>
      <c r="N1" s="371"/>
      <c r="O1" s="371"/>
      <c r="P1" s="371"/>
      <c r="Q1" s="371"/>
      <c r="R1" s="371"/>
      <c r="S1" s="371"/>
      <c r="T1" s="171"/>
      <c r="U1" s="171"/>
      <c r="V1" s="171"/>
      <c r="W1" s="171"/>
      <c r="X1" s="171"/>
    </row>
    <row r="2" spans="1:54" s="95" customFormat="1" ht="11.25">
      <c r="A2" s="107"/>
      <c r="B2" s="107"/>
      <c r="C2" s="107"/>
      <c r="D2" s="107"/>
      <c r="E2" s="107"/>
      <c r="L2" s="92"/>
      <c r="M2" s="92"/>
      <c r="N2" s="92"/>
      <c r="O2" s="92"/>
      <c r="P2" s="92"/>
      <c r="Q2" s="92"/>
      <c r="R2" s="92"/>
      <c r="S2" s="92"/>
      <c r="T2" s="170"/>
      <c r="U2" s="170"/>
      <c r="V2" s="170"/>
      <c r="W2" s="170"/>
      <c r="X2" s="170"/>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3" spans="1:19" ht="15" customHeight="1">
      <c r="A3" s="312" t="s">
        <v>881</v>
      </c>
      <c r="B3" s="312"/>
      <c r="C3" s="313"/>
      <c r="D3" s="313"/>
      <c r="E3" s="313"/>
      <c r="F3" s="313"/>
      <c r="G3" s="313"/>
      <c r="H3" s="313"/>
      <c r="I3" s="313"/>
      <c r="J3" s="313"/>
      <c r="K3" s="313"/>
      <c r="L3" s="313"/>
      <c r="M3" s="313"/>
      <c r="N3" s="313"/>
      <c r="O3" s="313"/>
      <c r="P3" s="313"/>
      <c r="Q3" s="313"/>
      <c r="R3" s="313"/>
      <c r="S3" s="313"/>
    </row>
    <row r="4" spans="1:19" ht="15.75">
      <c r="A4" s="312" t="s">
        <v>131</v>
      </c>
      <c r="B4" s="312"/>
      <c r="C4" s="299" t="str">
        <f>IF(ISBLANK(Polročná_správa!B12),"  ",Polročná_správa!B12)</f>
        <v>CHEMINVEST, a. s.</v>
      </c>
      <c r="D4" s="299"/>
      <c r="E4" s="299"/>
      <c r="F4" s="299"/>
      <c r="G4" s="299"/>
      <c r="H4" s="299"/>
      <c r="I4" s="299"/>
      <c r="J4" s="299"/>
      <c r="K4" s="299"/>
      <c r="L4" s="299"/>
      <c r="M4" s="299"/>
      <c r="N4" s="299"/>
      <c r="O4" s="299"/>
      <c r="P4" s="299"/>
      <c r="Q4" s="299"/>
      <c r="R4" s="299"/>
      <c r="S4" s="299"/>
    </row>
    <row r="5" spans="1:19" ht="15.75">
      <c r="A5" s="314" t="s">
        <v>6</v>
      </c>
      <c r="B5" s="314"/>
      <c r="C5" s="299" t="str">
        <f>IF(ISBLANK(Polročná_správa!E6),"  ",Polročná_správa!E6)</f>
        <v>00677957</v>
      </c>
      <c r="D5" s="299"/>
      <c r="E5" s="299"/>
      <c r="F5" s="299"/>
      <c r="G5" s="299"/>
      <c r="H5" s="299"/>
      <c r="I5" s="299"/>
      <c r="J5" s="299"/>
      <c r="K5" s="299"/>
      <c r="L5" s="299"/>
      <c r="M5" s="299"/>
      <c r="N5" s="299"/>
      <c r="O5" s="299"/>
      <c r="P5" s="299"/>
      <c r="Q5" s="299"/>
      <c r="R5" s="299"/>
      <c r="S5" s="299"/>
    </row>
    <row r="6" spans="1:5" ht="11.25" customHeight="1">
      <c r="A6" s="97"/>
      <c r="B6" s="98"/>
      <c r="C6" s="99"/>
      <c r="D6" s="97"/>
      <c r="E6" s="97"/>
    </row>
    <row r="7" spans="1:19" ht="9.75" customHeight="1">
      <c r="A7" s="372" t="s">
        <v>873</v>
      </c>
      <c r="B7" s="372"/>
      <c r="C7" s="373"/>
      <c r="D7" s="373"/>
      <c r="E7" s="374"/>
      <c r="F7" s="373"/>
      <c r="G7" s="373"/>
      <c r="H7" s="373"/>
      <c r="I7" s="373"/>
      <c r="J7" s="373"/>
      <c r="K7" s="373"/>
      <c r="L7" s="373"/>
      <c r="M7" s="373"/>
      <c r="N7" s="373"/>
      <c r="O7" s="373"/>
      <c r="P7" s="373"/>
      <c r="Q7" s="373"/>
      <c r="R7" s="373"/>
      <c r="S7" s="373"/>
    </row>
    <row r="8" spans="1:19" ht="9.75" customHeight="1">
      <c r="A8" s="372"/>
      <c r="B8" s="372"/>
      <c r="C8" s="373"/>
      <c r="D8" s="373"/>
      <c r="E8" s="374"/>
      <c r="F8" s="373"/>
      <c r="G8" s="373"/>
      <c r="H8" s="373"/>
      <c r="I8" s="373"/>
      <c r="J8" s="373"/>
      <c r="K8" s="373"/>
      <c r="L8" s="373"/>
      <c r="M8" s="373"/>
      <c r="N8" s="373"/>
      <c r="O8" s="373"/>
      <c r="P8" s="373"/>
      <c r="Q8" s="373"/>
      <c r="R8" s="373"/>
      <c r="S8" s="373"/>
    </row>
    <row r="9" spans="1:19" ht="9.75">
      <c r="A9" s="375"/>
      <c r="B9" s="375"/>
      <c r="C9" s="376"/>
      <c r="D9" s="376"/>
      <c r="E9" s="173"/>
      <c r="F9" s="377"/>
      <c r="G9" s="377"/>
      <c r="H9" s="377"/>
      <c r="I9" s="377"/>
      <c r="J9" s="377"/>
      <c r="K9" s="377"/>
      <c r="L9" s="378"/>
      <c r="M9" s="378"/>
      <c r="N9" s="378"/>
      <c r="O9" s="378"/>
      <c r="P9" s="378"/>
      <c r="Q9" s="378"/>
      <c r="R9" s="378"/>
      <c r="S9" s="378"/>
    </row>
    <row r="10" spans="1:19" ht="9.75">
      <c r="A10" s="375"/>
      <c r="B10" s="375"/>
      <c r="C10" s="376"/>
      <c r="D10" s="376"/>
      <c r="E10" s="165"/>
      <c r="F10" s="377"/>
      <c r="G10" s="377"/>
      <c r="H10" s="377"/>
      <c r="I10" s="377"/>
      <c r="J10" s="377"/>
      <c r="K10" s="377"/>
      <c r="L10" s="378"/>
      <c r="M10" s="378"/>
      <c r="N10" s="378"/>
      <c r="O10" s="378"/>
      <c r="P10" s="378"/>
      <c r="Q10" s="378"/>
      <c r="R10" s="378"/>
      <c r="S10" s="378"/>
    </row>
    <row r="11" spans="1:19" ht="9.75">
      <c r="A11" s="375"/>
      <c r="B11" s="375"/>
      <c r="C11" s="376"/>
      <c r="D11" s="376"/>
      <c r="E11" s="173"/>
      <c r="F11" s="377"/>
      <c r="G11" s="377"/>
      <c r="H11" s="377"/>
      <c r="I11" s="377"/>
      <c r="J11" s="377"/>
      <c r="K11" s="377"/>
      <c r="L11" s="378"/>
      <c r="M11" s="378"/>
      <c r="N11" s="378"/>
      <c r="O11" s="378"/>
      <c r="P11" s="378"/>
      <c r="Q11" s="378"/>
      <c r="R11" s="378"/>
      <c r="S11" s="378"/>
    </row>
    <row r="12" spans="1:19" ht="9.75">
      <c r="A12" s="375"/>
      <c r="B12" s="375"/>
      <c r="C12" s="376"/>
      <c r="D12" s="376"/>
      <c r="E12" s="173"/>
      <c r="F12" s="377"/>
      <c r="G12" s="377"/>
      <c r="H12" s="377"/>
      <c r="I12" s="377"/>
      <c r="J12" s="377"/>
      <c r="K12" s="377"/>
      <c r="L12" s="378"/>
      <c r="M12" s="378"/>
      <c r="N12" s="378"/>
      <c r="O12" s="378"/>
      <c r="P12" s="378"/>
      <c r="Q12" s="378"/>
      <c r="R12" s="378"/>
      <c r="S12" s="378"/>
    </row>
    <row r="13" spans="1:19" ht="9.75">
      <c r="A13" s="375"/>
      <c r="B13" s="375"/>
      <c r="C13" s="376"/>
      <c r="D13" s="376"/>
      <c r="E13" s="165"/>
      <c r="F13" s="377"/>
      <c r="G13" s="377"/>
      <c r="H13" s="377"/>
      <c r="I13" s="377"/>
      <c r="J13" s="377"/>
      <c r="K13" s="377"/>
      <c r="L13" s="378"/>
      <c r="M13" s="378"/>
      <c r="N13" s="378"/>
      <c r="O13" s="378"/>
      <c r="P13" s="378"/>
      <c r="Q13" s="378"/>
      <c r="R13" s="378"/>
      <c r="S13" s="378"/>
    </row>
    <row r="14" spans="1:19" ht="9.75">
      <c r="A14" s="375"/>
      <c r="B14" s="375"/>
      <c r="C14" s="376"/>
      <c r="D14" s="376"/>
      <c r="E14" s="165"/>
      <c r="F14" s="377"/>
      <c r="G14" s="377"/>
      <c r="H14" s="377"/>
      <c r="I14" s="377"/>
      <c r="J14" s="377"/>
      <c r="K14" s="377"/>
      <c r="L14" s="378"/>
      <c r="M14" s="378"/>
      <c r="N14" s="378"/>
      <c r="O14" s="378"/>
      <c r="P14" s="378"/>
      <c r="Q14" s="378"/>
      <c r="R14" s="378"/>
      <c r="S14" s="378"/>
    </row>
    <row r="15" spans="1:19" ht="9.75">
      <c r="A15" s="375"/>
      <c r="B15" s="375"/>
      <c r="C15" s="376"/>
      <c r="D15" s="376"/>
      <c r="E15" s="165"/>
      <c r="F15" s="377"/>
      <c r="G15" s="377"/>
      <c r="H15" s="377"/>
      <c r="I15" s="377"/>
      <c r="J15" s="377"/>
      <c r="K15" s="377"/>
      <c r="L15" s="378"/>
      <c r="M15" s="378"/>
      <c r="N15" s="378"/>
      <c r="O15" s="378"/>
      <c r="P15" s="378"/>
      <c r="Q15" s="378"/>
      <c r="R15" s="378"/>
      <c r="S15" s="378"/>
    </row>
    <row r="16" spans="1:19" ht="9.75">
      <c r="A16" s="375"/>
      <c r="B16" s="375"/>
      <c r="C16" s="376"/>
      <c r="D16" s="376"/>
      <c r="E16" s="165"/>
      <c r="F16" s="377"/>
      <c r="G16" s="377"/>
      <c r="H16" s="377"/>
      <c r="I16" s="377"/>
      <c r="J16" s="377"/>
      <c r="K16" s="377"/>
      <c r="L16" s="378"/>
      <c r="M16" s="378"/>
      <c r="N16" s="378"/>
      <c r="O16" s="378"/>
      <c r="P16" s="378"/>
      <c r="Q16" s="378"/>
      <c r="R16" s="378"/>
      <c r="S16" s="378"/>
    </row>
    <row r="17" spans="1:19" ht="9.75">
      <c r="A17" s="375"/>
      <c r="B17" s="375"/>
      <c r="C17" s="376"/>
      <c r="D17" s="376"/>
      <c r="E17" s="165"/>
      <c r="F17" s="377"/>
      <c r="G17" s="377"/>
      <c r="H17" s="377"/>
      <c r="I17" s="377"/>
      <c r="J17" s="377"/>
      <c r="K17" s="377"/>
      <c r="L17" s="378"/>
      <c r="M17" s="378"/>
      <c r="N17" s="378"/>
      <c r="O17" s="378"/>
      <c r="P17" s="378"/>
      <c r="Q17" s="378"/>
      <c r="R17" s="378"/>
      <c r="S17" s="378"/>
    </row>
    <row r="18" spans="1:19" ht="9.75">
      <c r="A18" s="375"/>
      <c r="B18" s="375"/>
      <c r="C18" s="376"/>
      <c r="D18" s="376"/>
      <c r="E18" s="165"/>
      <c r="F18" s="377"/>
      <c r="G18" s="377"/>
      <c r="H18" s="377"/>
      <c r="I18" s="377"/>
      <c r="J18" s="377"/>
      <c r="K18" s="377"/>
      <c r="L18" s="378"/>
      <c r="M18" s="378"/>
      <c r="N18" s="378"/>
      <c r="O18" s="378"/>
      <c r="P18" s="378"/>
      <c r="Q18" s="378"/>
      <c r="R18" s="378"/>
      <c r="S18" s="378"/>
    </row>
    <row r="19" spans="1:19" ht="9.75">
      <c r="A19" s="375"/>
      <c r="B19" s="375"/>
      <c r="C19" s="376"/>
      <c r="D19" s="376"/>
      <c r="E19" s="165"/>
      <c r="F19" s="377"/>
      <c r="G19" s="377"/>
      <c r="H19" s="377"/>
      <c r="I19" s="377"/>
      <c r="J19" s="377"/>
      <c r="K19" s="377"/>
      <c r="L19" s="378"/>
      <c r="M19" s="378"/>
      <c r="N19" s="378"/>
      <c r="O19" s="378"/>
      <c r="P19" s="378"/>
      <c r="Q19" s="378"/>
      <c r="R19" s="378"/>
      <c r="S19" s="378"/>
    </row>
    <row r="20" spans="1:19" ht="9.75">
      <c r="A20" s="375"/>
      <c r="B20" s="375"/>
      <c r="C20" s="376"/>
      <c r="D20" s="376"/>
      <c r="E20" s="165"/>
      <c r="F20" s="377"/>
      <c r="G20" s="377"/>
      <c r="H20" s="377"/>
      <c r="I20" s="377"/>
      <c r="J20" s="377"/>
      <c r="K20" s="377"/>
      <c r="L20" s="378"/>
      <c r="M20" s="378"/>
      <c r="N20" s="378"/>
      <c r="O20" s="378"/>
      <c r="P20" s="378"/>
      <c r="Q20" s="378"/>
      <c r="R20" s="378"/>
      <c r="S20" s="378"/>
    </row>
    <row r="21" spans="1:19" ht="9.75">
      <c r="A21" s="375"/>
      <c r="B21" s="375"/>
      <c r="C21" s="376"/>
      <c r="D21" s="376"/>
      <c r="E21" s="173"/>
      <c r="F21" s="377"/>
      <c r="G21" s="377"/>
      <c r="H21" s="377"/>
      <c r="I21" s="377"/>
      <c r="J21" s="377"/>
      <c r="K21" s="377"/>
      <c r="L21" s="378"/>
      <c r="M21" s="378"/>
      <c r="N21" s="378"/>
      <c r="O21" s="378"/>
      <c r="P21" s="378"/>
      <c r="Q21" s="378"/>
      <c r="R21" s="378"/>
      <c r="S21" s="378"/>
    </row>
    <row r="22" spans="1:19" ht="9.75">
      <c r="A22" s="375"/>
      <c r="B22" s="375"/>
      <c r="C22" s="376"/>
      <c r="D22" s="376"/>
      <c r="E22" s="165"/>
      <c r="F22" s="377"/>
      <c r="G22" s="377"/>
      <c r="H22" s="377"/>
      <c r="I22" s="377"/>
      <c r="J22" s="377"/>
      <c r="K22" s="377"/>
      <c r="L22" s="378"/>
      <c r="M22" s="378"/>
      <c r="N22" s="378"/>
      <c r="O22" s="378"/>
      <c r="P22" s="378"/>
      <c r="Q22" s="378"/>
      <c r="R22" s="378"/>
      <c r="S22" s="378"/>
    </row>
    <row r="23" spans="1:19" ht="9.75">
      <c r="A23" s="375"/>
      <c r="B23" s="375"/>
      <c r="C23" s="376"/>
      <c r="D23" s="376"/>
      <c r="E23" s="165"/>
      <c r="F23" s="377"/>
      <c r="G23" s="377"/>
      <c r="H23" s="377"/>
      <c r="I23" s="377"/>
      <c r="J23" s="377"/>
      <c r="K23" s="377"/>
      <c r="L23" s="378"/>
      <c r="M23" s="378"/>
      <c r="N23" s="378"/>
      <c r="O23" s="378"/>
      <c r="P23" s="378"/>
      <c r="Q23" s="378"/>
      <c r="R23" s="378"/>
      <c r="S23" s="378"/>
    </row>
    <row r="24" spans="1:19" ht="9.75">
      <c r="A24" s="375"/>
      <c r="B24" s="375"/>
      <c r="C24" s="376"/>
      <c r="D24" s="376"/>
      <c r="E24" s="165"/>
      <c r="F24" s="377"/>
      <c r="G24" s="377"/>
      <c r="H24" s="377"/>
      <c r="I24" s="377"/>
      <c r="J24" s="377"/>
      <c r="K24" s="377"/>
      <c r="L24" s="378"/>
      <c r="M24" s="378"/>
      <c r="N24" s="378"/>
      <c r="O24" s="378"/>
      <c r="P24" s="378"/>
      <c r="Q24" s="378"/>
      <c r="R24" s="378"/>
      <c r="S24" s="378"/>
    </row>
    <row r="25" spans="1:19" ht="9.75">
      <c r="A25" s="375"/>
      <c r="B25" s="375"/>
      <c r="C25" s="376"/>
      <c r="D25" s="376"/>
      <c r="E25" s="165"/>
      <c r="F25" s="377"/>
      <c r="G25" s="377"/>
      <c r="H25" s="377"/>
      <c r="I25" s="377"/>
      <c r="J25" s="377"/>
      <c r="K25" s="377"/>
      <c r="L25" s="378"/>
      <c r="M25" s="378"/>
      <c r="N25" s="378"/>
      <c r="O25" s="378"/>
      <c r="P25" s="378"/>
      <c r="Q25" s="378"/>
      <c r="R25" s="378"/>
      <c r="S25" s="378"/>
    </row>
    <row r="26" spans="1:19" ht="9.75">
      <c r="A26" s="375"/>
      <c r="B26" s="375"/>
      <c r="C26" s="376"/>
      <c r="D26" s="376"/>
      <c r="E26" s="165"/>
      <c r="F26" s="377"/>
      <c r="G26" s="377"/>
      <c r="H26" s="377"/>
      <c r="I26" s="377"/>
      <c r="J26" s="377"/>
      <c r="K26" s="377"/>
      <c r="L26" s="378"/>
      <c r="M26" s="378"/>
      <c r="N26" s="378"/>
      <c r="O26" s="378"/>
      <c r="P26" s="378"/>
      <c r="Q26" s="378"/>
      <c r="R26" s="378"/>
      <c r="S26" s="378"/>
    </row>
    <row r="27" spans="1:19" ht="9.75">
      <c r="A27" s="375"/>
      <c r="B27" s="375"/>
      <c r="C27" s="376"/>
      <c r="D27" s="376"/>
      <c r="E27" s="165"/>
      <c r="F27" s="377"/>
      <c r="G27" s="377"/>
      <c r="H27" s="377"/>
      <c r="I27" s="377"/>
      <c r="J27" s="377"/>
      <c r="K27" s="377"/>
      <c r="L27" s="378"/>
      <c r="M27" s="378"/>
      <c r="N27" s="378"/>
      <c r="O27" s="378"/>
      <c r="P27" s="378"/>
      <c r="Q27" s="378"/>
      <c r="R27" s="378"/>
      <c r="S27" s="378"/>
    </row>
    <row r="28" spans="1:19" ht="9.75">
      <c r="A28" s="375"/>
      <c r="B28" s="375"/>
      <c r="C28" s="376"/>
      <c r="D28" s="376"/>
      <c r="E28" s="165"/>
      <c r="F28" s="377"/>
      <c r="G28" s="377"/>
      <c r="H28" s="377"/>
      <c r="I28" s="377"/>
      <c r="J28" s="377"/>
      <c r="K28" s="377"/>
      <c r="L28" s="378"/>
      <c r="M28" s="378"/>
      <c r="N28" s="378"/>
      <c r="O28" s="378"/>
      <c r="P28" s="378"/>
      <c r="Q28" s="378"/>
      <c r="R28" s="378"/>
      <c r="S28" s="378"/>
    </row>
    <row r="29" spans="1:19" ht="9.75">
      <c r="A29" s="375"/>
      <c r="B29" s="375"/>
      <c r="C29" s="376"/>
      <c r="D29" s="376"/>
      <c r="E29" s="165"/>
      <c r="F29" s="377"/>
      <c r="G29" s="377"/>
      <c r="H29" s="377"/>
      <c r="I29" s="377"/>
      <c r="J29" s="377"/>
      <c r="K29" s="377"/>
      <c r="L29" s="378"/>
      <c r="M29" s="378"/>
      <c r="N29" s="378"/>
      <c r="O29" s="378"/>
      <c r="P29" s="378"/>
      <c r="Q29" s="378"/>
      <c r="R29" s="378"/>
      <c r="S29" s="378"/>
    </row>
    <row r="30" spans="1:19" ht="9.75">
      <c r="A30" s="375"/>
      <c r="B30" s="375"/>
      <c r="C30" s="376"/>
      <c r="D30" s="376"/>
      <c r="E30" s="165"/>
      <c r="F30" s="377"/>
      <c r="G30" s="377"/>
      <c r="H30" s="377"/>
      <c r="I30" s="377"/>
      <c r="J30" s="377"/>
      <c r="K30" s="377"/>
      <c r="L30" s="378"/>
      <c r="M30" s="378"/>
      <c r="N30" s="378"/>
      <c r="O30" s="378"/>
      <c r="P30" s="378"/>
      <c r="Q30" s="378"/>
      <c r="R30" s="378"/>
      <c r="S30" s="378"/>
    </row>
    <row r="31" spans="1:19" ht="12.75" customHeight="1">
      <c r="A31" s="375"/>
      <c r="B31" s="375"/>
      <c r="C31" s="376"/>
      <c r="D31" s="376"/>
      <c r="E31" s="173"/>
      <c r="F31" s="377"/>
      <c r="G31" s="377"/>
      <c r="H31" s="377"/>
      <c r="I31" s="377"/>
      <c r="J31" s="377"/>
      <c r="K31" s="377"/>
      <c r="L31" s="378"/>
      <c r="M31" s="378"/>
      <c r="N31" s="378"/>
      <c r="O31" s="378"/>
      <c r="P31" s="378"/>
      <c r="Q31" s="378"/>
      <c r="R31" s="378"/>
      <c r="S31" s="378"/>
    </row>
    <row r="32" spans="1:19" ht="12.75" customHeight="1">
      <c r="A32" s="375"/>
      <c r="B32" s="375"/>
      <c r="C32" s="376"/>
      <c r="D32" s="376"/>
      <c r="E32" s="165"/>
      <c r="F32" s="377"/>
      <c r="G32" s="377"/>
      <c r="H32" s="377"/>
      <c r="I32" s="377"/>
      <c r="J32" s="377"/>
      <c r="K32" s="377"/>
      <c r="L32" s="378"/>
      <c r="M32" s="378"/>
      <c r="N32" s="378"/>
      <c r="O32" s="378"/>
      <c r="P32" s="378"/>
      <c r="Q32" s="378"/>
      <c r="R32" s="378"/>
      <c r="S32" s="378"/>
    </row>
    <row r="33" spans="1:19" ht="12.75" customHeight="1">
      <c r="A33" s="375"/>
      <c r="B33" s="375"/>
      <c r="C33" s="376"/>
      <c r="D33" s="376"/>
      <c r="E33" s="165"/>
      <c r="F33" s="377"/>
      <c r="G33" s="377"/>
      <c r="H33" s="377"/>
      <c r="I33" s="377"/>
      <c r="J33" s="377"/>
      <c r="K33" s="377"/>
      <c r="L33" s="378"/>
      <c r="M33" s="378"/>
      <c r="N33" s="378"/>
      <c r="O33" s="378"/>
      <c r="P33" s="378"/>
      <c r="Q33" s="378"/>
      <c r="R33" s="378"/>
      <c r="S33" s="378"/>
    </row>
    <row r="34" spans="1:19" ht="9.75">
      <c r="A34" s="375"/>
      <c r="B34" s="375"/>
      <c r="C34" s="376"/>
      <c r="D34" s="376"/>
      <c r="E34" s="165"/>
      <c r="F34" s="377"/>
      <c r="G34" s="377"/>
      <c r="H34" s="377"/>
      <c r="I34" s="377"/>
      <c r="J34" s="377"/>
      <c r="K34" s="377"/>
      <c r="L34" s="378"/>
      <c r="M34" s="378"/>
      <c r="N34" s="378"/>
      <c r="O34" s="378"/>
      <c r="P34" s="378"/>
      <c r="Q34" s="378"/>
      <c r="R34" s="378"/>
      <c r="S34" s="378"/>
    </row>
    <row r="35" spans="1:19" ht="12.75" customHeight="1">
      <c r="A35" s="375"/>
      <c r="B35" s="375"/>
      <c r="C35" s="376"/>
      <c r="D35" s="376"/>
      <c r="E35" s="165"/>
      <c r="F35" s="377"/>
      <c r="G35" s="377"/>
      <c r="H35" s="377"/>
      <c r="I35" s="377"/>
      <c r="J35" s="377"/>
      <c r="K35" s="377"/>
      <c r="L35" s="378"/>
      <c r="M35" s="378"/>
      <c r="N35" s="378"/>
      <c r="O35" s="378"/>
      <c r="P35" s="378"/>
      <c r="Q35" s="378"/>
      <c r="R35" s="378"/>
      <c r="S35" s="378"/>
    </row>
    <row r="36" spans="1:19" ht="12.75" customHeight="1">
      <c r="A36" s="375"/>
      <c r="B36" s="375"/>
      <c r="C36" s="376"/>
      <c r="D36" s="376"/>
      <c r="E36" s="165"/>
      <c r="F36" s="377"/>
      <c r="G36" s="377"/>
      <c r="H36" s="377"/>
      <c r="I36" s="377"/>
      <c r="J36" s="377"/>
      <c r="K36" s="377"/>
      <c r="L36" s="378"/>
      <c r="M36" s="378"/>
      <c r="N36" s="378"/>
      <c r="O36" s="378"/>
      <c r="P36" s="378"/>
      <c r="Q36" s="378"/>
      <c r="R36" s="378"/>
      <c r="S36" s="378"/>
    </row>
    <row r="37" spans="1:19" ht="12.75" customHeight="1">
      <c r="A37" s="375"/>
      <c r="B37" s="375"/>
      <c r="C37" s="376"/>
      <c r="D37" s="376"/>
      <c r="E37" s="165"/>
      <c r="F37" s="377"/>
      <c r="G37" s="377"/>
      <c r="H37" s="377"/>
      <c r="I37" s="377"/>
      <c r="J37" s="377"/>
      <c r="K37" s="377"/>
      <c r="L37" s="378"/>
      <c r="M37" s="378"/>
      <c r="N37" s="378"/>
      <c r="O37" s="378"/>
      <c r="P37" s="378"/>
      <c r="Q37" s="378"/>
      <c r="R37" s="378"/>
      <c r="S37" s="378"/>
    </row>
    <row r="38" spans="1:19" ht="12.75" customHeight="1">
      <c r="A38" s="375"/>
      <c r="B38" s="375"/>
      <c r="C38" s="376"/>
      <c r="D38" s="376"/>
      <c r="E38" s="165"/>
      <c r="F38" s="377"/>
      <c r="G38" s="377"/>
      <c r="H38" s="377"/>
      <c r="I38" s="377"/>
      <c r="J38" s="377"/>
      <c r="K38" s="377"/>
      <c r="L38" s="378"/>
      <c r="M38" s="378"/>
      <c r="N38" s="378"/>
      <c r="O38" s="378"/>
      <c r="P38" s="378"/>
      <c r="Q38" s="378"/>
      <c r="R38" s="378"/>
      <c r="S38" s="378"/>
    </row>
    <row r="39" spans="1:19" ht="12.75" customHeight="1">
      <c r="A39" s="375"/>
      <c r="B39" s="375"/>
      <c r="C39" s="376"/>
      <c r="D39" s="376"/>
      <c r="E39" s="165"/>
      <c r="F39" s="377"/>
      <c r="G39" s="377"/>
      <c r="H39" s="377"/>
      <c r="I39" s="377"/>
      <c r="J39" s="377"/>
      <c r="K39" s="377"/>
      <c r="L39" s="378"/>
      <c r="M39" s="378"/>
      <c r="N39" s="378"/>
      <c r="O39" s="378"/>
      <c r="P39" s="378"/>
      <c r="Q39" s="378"/>
      <c r="R39" s="378"/>
      <c r="S39" s="378"/>
    </row>
    <row r="40" spans="1:19" ht="12.75" customHeight="1">
      <c r="A40" s="375"/>
      <c r="B40" s="375"/>
      <c r="C40" s="376"/>
      <c r="D40" s="376"/>
      <c r="E40" s="173"/>
      <c r="F40" s="377"/>
      <c r="G40" s="377"/>
      <c r="H40" s="377"/>
      <c r="I40" s="377"/>
      <c r="J40" s="377"/>
      <c r="K40" s="377"/>
      <c r="L40" s="378"/>
      <c r="M40" s="378"/>
      <c r="N40" s="378"/>
      <c r="O40" s="378"/>
      <c r="P40" s="378"/>
      <c r="Q40" s="378"/>
      <c r="R40" s="378"/>
      <c r="S40" s="378"/>
    </row>
    <row r="41" spans="1:19" ht="9.75">
      <c r="A41" s="375"/>
      <c r="B41" s="375"/>
      <c r="C41" s="376"/>
      <c r="D41" s="376"/>
      <c r="E41" s="173"/>
      <c r="F41" s="377"/>
      <c r="G41" s="377"/>
      <c r="H41" s="377"/>
      <c r="I41" s="377"/>
      <c r="J41" s="377"/>
      <c r="K41" s="377"/>
      <c r="L41" s="378"/>
      <c r="M41" s="378"/>
      <c r="N41" s="378"/>
      <c r="O41" s="378"/>
      <c r="P41" s="378"/>
      <c r="Q41" s="378"/>
      <c r="R41" s="378"/>
      <c r="S41" s="378"/>
    </row>
    <row r="42" spans="1:19" ht="9.75">
      <c r="A42" s="375"/>
      <c r="B42" s="375"/>
      <c r="C42" s="376"/>
      <c r="D42" s="376"/>
      <c r="E42" s="165"/>
      <c r="F42" s="377"/>
      <c r="G42" s="377"/>
      <c r="H42" s="377"/>
      <c r="I42" s="377"/>
      <c r="J42" s="377"/>
      <c r="K42" s="377"/>
      <c r="L42" s="378"/>
      <c r="M42" s="378"/>
      <c r="N42" s="378"/>
      <c r="O42" s="378"/>
      <c r="P42" s="378"/>
      <c r="Q42" s="378"/>
      <c r="R42" s="378"/>
      <c r="S42" s="378"/>
    </row>
    <row r="43" spans="1:19" ht="12.75" customHeight="1">
      <c r="A43" s="375"/>
      <c r="B43" s="375"/>
      <c r="C43" s="376"/>
      <c r="D43" s="376"/>
      <c r="E43" s="165"/>
      <c r="F43" s="377"/>
      <c r="G43" s="377"/>
      <c r="H43" s="377"/>
      <c r="I43" s="377"/>
      <c r="J43" s="377"/>
      <c r="K43" s="377"/>
      <c r="L43" s="378"/>
      <c r="M43" s="378"/>
      <c r="N43" s="378"/>
      <c r="O43" s="378"/>
      <c r="P43" s="378"/>
      <c r="Q43" s="378"/>
      <c r="R43" s="378"/>
      <c r="S43" s="378"/>
    </row>
    <row r="44" spans="1:19" ht="12.75" customHeight="1">
      <c r="A44" s="375"/>
      <c r="B44" s="375"/>
      <c r="C44" s="376"/>
      <c r="D44" s="376"/>
      <c r="E44" s="165"/>
      <c r="F44" s="377"/>
      <c r="G44" s="377"/>
      <c r="H44" s="377"/>
      <c r="I44" s="377"/>
      <c r="J44" s="377"/>
      <c r="K44" s="377"/>
      <c r="L44" s="378"/>
      <c r="M44" s="378"/>
      <c r="N44" s="378"/>
      <c r="O44" s="378"/>
      <c r="P44" s="378"/>
      <c r="Q44" s="378"/>
      <c r="R44" s="378"/>
      <c r="S44" s="378"/>
    </row>
    <row r="45" spans="1:19" ht="12.75" customHeight="1">
      <c r="A45" s="375"/>
      <c r="B45" s="375"/>
      <c r="C45" s="376"/>
      <c r="D45" s="376"/>
      <c r="E45" s="165"/>
      <c r="F45" s="377"/>
      <c r="G45" s="377"/>
      <c r="H45" s="377"/>
      <c r="I45" s="377"/>
      <c r="J45" s="377"/>
      <c r="K45" s="377"/>
      <c r="L45" s="378"/>
      <c r="M45" s="378"/>
      <c r="N45" s="378"/>
      <c r="O45" s="378"/>
      <c r="P45" s="378"/>
      <c r="Q45" s="378"/>
      <c r="R45" s="378"/>
      <c r="S45" s="378"/>
    </row>
    <row r="46" spans="1:19" ht="12.75" customHeight="1">
      <c r="A46" s="375"/>
      <c r="B46" s="375"/>
      <c r="C46" s="376"/>
      <c r="D46" s="376"/>
      <c r="E46" s="165"/>
      <c r="F46" s="377"/>
      <c r="G46" s="377"/>
      <c r="H46" s="377"/>
      <c r="I46" s="377"/>
      <c r="J46" s="377"/>
      <c r="K46" s="377"/>
      <c r="L46" s="378"/>
      <c r="M46" s="378"/>
      <c r="N46" s="378"/>
      <c r="O46" s="378"/>
      <c r="P46" s="378"/>
      <c r="Q46" s="378"/>
      <c r="R46" s="378"/>
      <c r="S46" s="378"/>
    </row>
    <row r="47" spans="1:19" ht="12.75" customHeight="1">
      <c r="A47" s="375"/>
      <c r="B47" s="375"/>
      <c r="C47" s="376"/>
      <c r="D47" s="376"/>
      <c r="E47" s="165"/>
      <c r="F47" s="377"/>
      <c r="G47" s="377"/>
      <c r="H47" s="377"/>
      <c r="I47" s="377"/>
      <c r="J47" s="377"/>
      <c r="K47" s="377"/>
      <c r="L47" s="378"/>
      <c r="M47" s="378"/>
      <c r="N47" s="378"/>
      <c r="O47" s="378"/>
      <c r="P47" s="378"/>
      <c r="Q47" s="378"/>
      <c r="R47" s="378"/>
      <c r="S47" s="378"/>
    </row>
    <row r="48" spans="1:19" ht="12.75" customHeight="1">
      <c r="A48" s="375"/>
      <c r="B48" s="375"/>
      <c r="C48" s="376"/>
      <c r="D48" s="376"/>
      <c r="E48" s="165"/>
      <c r="F48" s="377"/>
      <c r="G48" s="377"/>
      <c r="H48" s="377"/>
      <c r="I48" s="377"/>
      <c r="J48" s="377"/>
      <c r="K48" s="377"/>
      <c r="L48" s="378"/>
      <c r="M48" s="378"/>
      <c r="N48" s="378"/>
      <c r="O48" s="378"/>
      <c r="P48" s="378"/>
      <c r="Q48" s="378"/>
      <c r="R48" s="378"/>
      <c r="S48" s="378"/>
    </row>
    <row r="49" spans="1:19" ht="12.75" customHeight="1">
      <c r="A49" s="375"/>
      <c r="B49" s="375"/>
      <c r="C49" s="376"/>
      <c r="D49" s="376"/>
      <c r="E49" s="173"/>
      <c r="F49" s="377"/>
      <c r="G49" s="377"/>
      <c r="H49" s="377"/>
      <c r="I49" s="377"/>
      <c r="J49" s="377"/>
      <c r="K49" s="377"/>
      <c r="L49" s="378"/>
      <c r="M49" s="378"/>
      <c r="N49" s="378"/>
      <c r="O49" s="378"/>
      <c r="P49" s="378"/>
      <c r="Q49" s="378"/>
      <c r="R49" s="378"/>
      <c r="S49" s="378"/>
    </row>
    <row r="50" spans="1:19" ht="9.75">
      <c r="A50" s="375"/>
      <c r="B50" s="375"/>
      <c r="C50" s="376"/>
      <c r="D50" s="376"/>
      <c r="E50" s="165"/>
      <c r="F50" s="377"/>
      <c r="G50" s="377"/>
      <c r="H50" s="377"/>
      <c r="I50" s="377"/>
      <c r="J50" s="377"/>
      <c r="K50" s="377"/>
      <c r="L50" s="378"/>
      <c r="M50" s="378"/>
      <c r="N50" s="378"/>
      <c r="O50" s="378"/>
      <c r="P50" s="378"/>
      <c r="Q50" s="378"/>
      <c r="R50" s="378"/>
      <c r="S50" s="378"/>
    </row>
    <row r="51" spans="1:19" ht="9.75">
      <c r="A51" s="375"/>
      <c r="B51" s="375"/>
      <c r="C51" s="376"/>
      <c r="D51" s="376"/>
      <c r="E51" s="165"/>
      <c r="F51" s="377"/>
      <c r="G51" s="377"/>
      <c r="H51" s="377"/>
      <c r="I51" s="377"/>
      <c r="J51" s="377"/>
      <c r="K51" s="377"/>
      <c r="L51" s="378"/>
      <c r="M51" s="378"/>
      <c r="N51" s="378"/>
      <c r="O51" s="378"/>
      <c r="P51" s="378"/>
      <c r="Q51" s="378"/>
      <c r="R51" s="378"/>
      <c r="S51" s="378"/>
    </row>
    <row r="52" spans="1:19" ht="9.75">
      <c r="A52" s="375"/>
      <c r="B52" s="375"/>
      <c r="C52" s="376"/>
      <c r="D52" s="376"/>
      <c r="E52" s="165"/>
      <c r="F52" s="377"/>
      <c r="G52" s="377"/>
      <c r="H52" s="377"/>
      <c r="I52" s="377"/>
      <c r="J52" s="377"/>
      <c r="K52" s="377"/>
      <c r="L52" s="378"/>
      <c r="M52" s="378"/>
      <c r="N52" s="378"/>
      <c r="O52" s="378"/>
      <c r="P52" s="378"/>
      <c r="Q52" s="378"/>
      <c r="R52" s="378"/>
      <c r="S52" s="378"/>
    </row>
    <row r="53" spans="1:19" ht="9.75">
      <c r="A53" s="375"/>
      <c r="B53" s="375"/>
      <c r="C53" s="376"/>
      <c r="D53" s="376"/>
      <c r="E53" s="165"/>
      <c r="F53" s="377"/>
      <c r="G53" s="377"/>
      <c r="H53" s="377"/>
      <c r="I53" s="377"/>
      <c r="J53" s="377"/>
      <c r="K53" s="377"/>
      <c r="L53" s="378"/>
      <c r="M53" s="378"/>
      <c r="N53" s="378"/>
      <c r="O53" s="378"/>
      <c r="P53" s="378"/>
      <c r="Q53" s="378"/>
      <c r="R53" s="378"/>
      <c r="S53" s="378"/>
    </row>
    <row r="54" spans="1:19" ht="12.75" customHeight="1">
      <c r="A54" s="375"/>
      <c r="B54" s="375"/>
      <c r="C54" s="376"/>
      <c r="D54" s="376"/>
      <c r="E54" s="165"/>
      <c r="F54" s="377"/>
      <c r="G54" s="377"/>
      <c r="H54" s="377"/>
      <c r="I54" s="377"/>
      <c r="J54" s="377"/>
      <c r="K54" s="377"/>
      <c r="L54" s="378"/>
      <c r="M54" s="378"/>
      <c r="N54" s="378"/>
      <c r="O54" s="378"/>
      <c r="P54" s="378"/>
      <c r="Q54" s="378"/>
      <c r="R54" s="378"/>
      <c r="S54" s="378"/>
    </row>
    <row r="55" spans="1:19" ht="12.75" customHeight="1">
      <c r="A55" s="375"/>
      <c r="B55" s="375"/>
      <c r="C55" s="376"/>
      <c r="D55" s="376"/>
      <c r="E55" s="165"/>
      <c r="F55" s="377"/>
      <c r="G55" s="377"/>
      <c r="H55" s="377"/>
      <c r="I55" s="377"/>
      <c r="J55" s="377"/>
      <c r="K55" s="377"/>
      <c r="L55" s="378"/>
      <c r="M55" s="378"/>
      <c r="N55" s="378"/>
      <c r="O55" s="378"/>
      <c r="P55" s="378"/>
      <c r="Q55" s="378"/>
      <c r="R55" s="378"/>
      <c r="S55" s="378"/>
    </row>
    <row r="56" spans="1:19" ht="12.75" customHeight="1">
      <c r="A56" s="375"/>
      <c r="B56" s="375"/>
      <c r="C56" s="376"/>
      <c r="D56" s="376"/>
      <c r="E56" s="173"/>
      <c r="F56" s="377"/>
      <c r="G56" s="377"/>
      <c r="H56" s="377"/>
      <c r="I56" s="377"/>
      <c r="J56" s="377"/>
      <c r="K56" s="377"/>
      <c r="L56" s="378"/>
      <c r="M56" s="378"/>
      <c r="N56" s="378"/>
      <c r="O56" s="378"/>
      <c r="P56" s="378"/>
      <c r="Q56" s="378"/>
      <c r="R56" s="378"/>
      <c r="S56" s="378"/>
    </row>
    <row r="57" spans="1:19" ht="12.75" customHeight="1">
      <c r="A57" s="375"/>
      <c r="B57" s="375"/>
      <c r="C57" s="376"/>
      <c r="D57" s="376"/>
      <c r="E57" s="165"/>
      <c r="F57" s="377"/>
      <c r="G57" s="377"/>
      <c r="H57" s="377"/>
      <c r="I57" s="377"/>
      <c r="J57" s="377"/>
      <c r="K57" s="377"/>
      <c r="L57" s="378"/>
      <c r="M57" s="378"/>
      <c r="N57" s="378"/>
      <c r="O57" s="378"/>
      <c r="P57" s="378"/>
      <c r="Q57" s="378"/>
      <c r="R57" s="378"/>
      <c r="S57" s="378"/>
    </row>
    <row r="58" spans="1:19" ht="12.75" customHeight="1">
      <c r="A58" s="375"/>
      <c r="B58" s="375"/>
      <c r="C58" s="376"/>
      <c r="D58" s="376"/>
      <c r="E58" s="165"/>
      <c r="F58" s="377"/>
      <c r="G58" s="377"/>
      <c r="H58" s="377"/>
      <c r="I58" s="377"/>
      <c r="J58" s="377"/>
      <c r="K58" s="377"/>
      <c r="L58" s="378"/>
      <c r="M58" s="378"/>
      <c r="N58" s="378"/>
      <c r="O58" s="378"/>
      <c r="P58" s="378"/>
      <c r="Q58" s="378"/>
      <c r="R58" s="378"/>
      <c r="S58" s="378"/>
    </row>
    <row r="59" spans="1:19" ht="12.75" customHeight="1">
      <c r="A59" s="375"/>
      <c r="B59" s="375"/>
      <c r="C59" s="376"/>
      <c r="D59" s="376"/>
      <c r="E59" s="165"/>
      <c r="F59" s="377"/>
      <c r="G59" s="377"/>
      <c r="H59" s="377"/>
      <c r="I59" s="377"/>
      <c r="J59" s="377"/>
      <c r="K59" s="377"/>
      <c r="L59" s="378"/>
      <c r="M59" s="378"/>
      <c r="N59" s="378"/>
      <c r="O59" s="378"/>
      <c r="P59" s="378"/>
      <c r="Q59" s="378"/>
      <c r="R59" s="378"/>
      <c r="S59" s="378"/>
    </row>
    <row r="60" spans="1:19" ht="12.75" customHeight="1">
      <c r="A60" s="375"/>
      <c r="B60" s="375"/>
      <c r="C60" s="376"/>
      <c r="D60" s="376"/>
      <c r="E60" s="165"/>
      <c r="F60" s="377"/>
      <c r="G60" s="377"/>
      <c r="H60" s="377"/>
      <c r="I60" s="377"/>
      <c r="J60" s="377"/>
      <c r="K60" s="377"/>
      <c r="L60" s="378"/>
      <c r="M60" s="378"/>
      <c r="N60" s="378"/>
      <c r="O60" s="378"/>
      <c r="P60" s="378"/>
      <c r="Q60" s="378"/>
      <c r="R60" s="378"/>
      <c r="S60" s="378"/>
    </row>
    <row r="61" spans="1:19" ht="12.75" customHeight="1">
      <c r="A61" s="375"/>
      <c r="B61" s="375"/>
      <c r="C61" s="376"/>
      <c r="D61" s="376"/>
      <c r="E61" s="165"/>
      <c r="F61" s="377"/>
      <c r="G61" s="377"/>
      <c r="H61" s="377"/>
      <c r="I61" s="377"/>
      <c r="J61" s="377"/>
      <c r="K61" s="377"/>
      <c r="L61" s="378"/>
      <c r="M61" s="378"/>
      <c r="N61" s="378"/>
      <c r="O61" s="378"/>
      <c r="P61" s="378"/>
      <c r="Q61" s="378"/>
      <c r="R61" s="378"/>
      <c r="S61" s="378"/>
    </row>
    <row r="62" spans="1:19" ht="12.75" customHeight="1">
      <c r="A62" s="375"/>
      <c r="B62" s="375"/>
      <c r="C62" s="376"/>
      <c r="D62" s="376"/>
      <c r="E62" s="165"/>
      <c r="F62" s="377"/>
      <c r="G62" s="377"/>
      <c r="H62" s="377"/>
      <c r="I62" s="377"/>
      <c r="J62" s="377"/>
      <c r="K62" s="377"/>
      <c r="L62" s="378"/>
      <c r="M62" s="378"/>
      <c r="N62" s="378"/>
      <c r="O62" s="378"/>
      <c r="P62" s="378"/>
      <c r="Q62" s="378"/>
      <c r="R62" s="378"/>
      <c r="S62" s="378"/>
    </row>
    <row r="63" spans="1:19" ht="12.75" customHeight="1">
      <c r="A63" s="375"/>
      <c r="B63" s="375"/>
      <c r="C63" s="376"/>
      <c r="D63" s="376"/>
      <c r="E63" s="165"/>
      <c r="F63" s="377"/>
      <c r="G63" s="377"/>
      <c r="H63" s="377"/>
      <c r="I63" s="377"/>
      <c r="J63" s="377"/>
      <c r="K63" s="377"/>
      <c r="L63" s="378"/>
      <c r="M63" s="378"/>
      <c r="N63" s="378"/>
      <c r="O63" s="378"/>
      <c r="P63" s="378"/>
      <c r="Q63" s="378"/>
      <c r="R63" s="378"/>
      <c r="S63" s="378"/>
    </row>
    <row r="64" spans="1:19" ht="12.75" customHeight="1">
      <c r="A64" s="375"/>
      <c r="B64" s="375"/>
      <c r="C64" s="376"/>
      <c r="D64" s="376"/>
      <c r="E64" s="173"/>
      <c r="F64" s="377"/>
      <c r="G64" s="377"/>
      <c r="H64" s="377"/>
      <c r="I64" s="377"/>
      <c r="J64" s="377"/>
      <c r="K64" s="377"/>
      <c r="L64" s="378"/>
      <c r="M64" s="378"/>
      <c r="N64" s="378"/>
      <c r="O64" s="378"/>
      <c r="P64" s="378"/>
      <c r="Q64" s="378"/>
      <c r="R64" s="378"/>
      <c r="S64" s="378"/>
    </row>
    <row r="65" spans="1:19" ht="12.75" customHeight="1">
      <c r="A65" s="375"/>
      <c r="B65" s="375"/>
      <c r="C65" s="376"/>
      <c r="D65" s="376"/>
      <c r="E65" s="165"/>
      <c r="F65" s="377"/>
      <c r="G65" s="377"/>
      <c r="H65" s="377"/>
      <c r="I65" s="377"/>
      <c r="J65" s="377"/>
      <c r="K65" s="377"/>
      <c r="L65" s="378"/>
      <c r="M65" s="378"/>
      <c r="N65" s="378"/>
      <c r="O65" s="378"/>
      <c r="P65" s="378"/>
      <c r="Q65" s="378"/>
      <c r="R65" s="378"/>
      <c r="S65" s="378"/>
    </row>
    <row r="66" spans="1:19" ht="12.75" customHeight="1">
      <c r="A66" s="375"/>
      <c r="B66" s="375"/>
      <c r="C66" s="376"/>
      <c r="D66" s="376"/>
      <c r="E66" s="165"/>
      <c r="F66" s="377"/>
      <c r="G66" s="377"/>
      <c r="H66" s="377"/>
      <c r="I66" s="377"/>
      <c r="J66" s="377"/>
      <c r="K66" s="377"/>
      <c r="L66" s="378"/>
      <c r="M66" s="378"/>
      <c r="N66" s="378"/>
      <c r="O66" s="378"/>
      <c r="P66" s="378"/>
      <c r="Q66" s="378"/>
      <c r="R66" s="378"/>
      <c r="S66" s="378"/>
    </row>
    <row r="67" spans="1:19" ht="12.75" customHeight="1">
      <c r="A67" s="375"/>
      <c r="B67" s="375"/>
      <c r="C67" s="376"/>
      <c r="D67" s="376"/>
      <c r="E67" s="165"/>
      <c r="F67" s="377"/>
      <c r="G67" s="377"/>
      <c r="H67" s="377"/>
      <c r="I67" s="377"/>
      <c r="J67" s="377"/>
      <c r="K67" s="377"/>
      <c r="L67" s="378"/>
      <c r="M67" s="378"/>
      <c r="N67" s="378"/>
      <c r="O67" s="378"/>
      <c r="P67" s="378"/>
      <c r="Q67" s="378"/>
      <c r="R67" s="378"/>
      <c r="S67" s="378"/>
    </row>
    <row r="68" spans="1:19" ht="12.75" customHeight="1">
      <c r="A68" s="375"/>
      <c r="B68" s="375"/>
      <c r="C68" s="376"/>
      <c r="D68" s="376"/>
      <c r="E68" s="165"/>
      <c r="F68" s="377"/>
      <c r="G68" s="377"/>
      <c r="H68" s="377"/>
      <c r="I68" s="377"/>
      <c r="J68" s="377"/>
      <c r="K68" s="377"/>
      <c r="L68" s="378"/>
      <c r="M68" s="378"/>
      <c r="N68" s="378"/>
      <c r="O68" s="378"/>
      <c r="P68" s="378"/>
      <c r="Q68" s="378"/>
      <c r="R68" s="378"/>
      <c r="S68" s="378"/>
    </row>
    <row r="69" spans="1:19" ht="12.75" customHeight="1">
      <c r="A69" s="375"/>
      <c r="B69" s="375"/>
      <c r="C69" s="376"/>
      <c r="D69" s="376"/>
      <c r="E69" s="165"/>
      <c r="F69" s="377"/>
      <c r="G69" s="377"/>
      <c r="H69" s="377"/>
      <c r="I69" s="377"/>
      <c r="J69" s="377"/>
      <c r="K69" s="377"/>
      <c r="L69" s="378"/>
      <c r="M69" s="378"/>
      <c r="N69" s="378"/>
      <c r="O69" s="378"/>
      <c r="P69" s="378"/>
      <c r="Q69" s="378"/>
      <c r="R69" s="378"/>
      <c r="S69" s="378"/>
    </row>
    <row r="70" spans="1:19" ht="12.75" customHeight="1">
      <c r="A70" s="375"/>
      <c r="B70" s="375"/>
      <c r="C70" s="376"/>
      <c r="D70" s="376"/>
      <c r="E70" s="173"/>
      <c r="F70" s="377"/>
      <c r="G70" s="377"/>
      <c r="H70" s="377"/>
      <c r="I70" s="377"/>
      <c r="J70" s="377"/>
      <c r="K70" s="377"/>
      <c r="L70" s="378"/>
      <c r="M70" s="378"/>
      <c r="N70" s="378"/>
      <c r="O70" s="378"/>
      <c r="P70" s="378"/>
      <c r="Q70" s="378"/>
      <c r="R70" s="378"/>
      <c r="S70" s="378"/>
    </row>
    <row r="71" spans="1:19" ht="12.75" customHeight="1">
      <c r="A71" s="375"/>
      <c r="B71" s="375"/>
      <c r="C71" s="376"/>
      <c r="D71" s="376"/>
      <c r="E71" s="165"/>
      <c r="F71" s="377"/>
      <c r="G71" s="377"/>
      <c r="H71" s="377"/>
      <c r="I71" s="377"/>
      <c r="J71" s="377"/>
      <c r="K71" s="377"/>
      <c r="L71" s="378"/>
      <c r="M71" s="378"/>
      <c r="N71" s="378"/>
      <c r="O71" s="378"/>
      <c r="P71" s="378"/>
      <c r="Q71" s="378"/>
      <c r="R71" s="378"/>
      <c r="S71" s="378"/>
    </row>
    <row r="72" spans="1:19" ht="12.75" customHeight="1">
      <c r="A72" s="375"/>
      <c r="B72" s="375"/>
      <c r="C72" s="376"/>
      <c r="D72" s="376"/>
      <c r="E72" s="165"/>
      <c r="F72" s="377"/>
      <c r="G72" s="377"/>
      <c r="H72" s="377"/>
      <c r="I72" s="377"/>
      <c r="J72" s="377"/>
      <c r="K72" s="377"/>
      <c r="L72" s="378"/>
      <c r="M72" s="378"/>
      <c r="N72" s="378"/>
      <c r="O72" s="378"/>
      <c r="P72" s="378"/>
      <c r="Q72" s="378"/>
      <c r="R72" s="378"/>
      <c r="S72" s="378"/>
    </row>
    <row r="73" spans="1:19" ht="9.75">
      <c r="A73" s="375"/>
      <c r="B73" s="375"/>
      <c r="C73" s="376"/>
      <c r="D73" s="376"/>
      <c r="E73" s="173"/>
      <c r="F73" s="377"/>
      <c r="G73" s="377"/>
      <c r="H73" s="377"/>
      <c r="I73" s="377"/>
      <c r="J73" s="377"/>
      <c r="K73" s="377"/>
      <c r="L73" s="378"/>
      <c r="M73" s="378"/>
      <c r="N73" s="378"/>
      <c r="O73" s="378"/>
      <c r="P73" s="378"/>
      <c r="Q73" s="378"/>
      <c r="R73" s="378"/>
      <c r="S73" s="378"/>
    </row>
    <row r="74" spans="1:19" ht="9.75">
      <c r="A74" s="170"/>
      <c r="B74" s="174"/>
      <c r="C74" s="175"/>
      <c r="D74" s="176"/>
      <c r="E74" s="176"/>
      <c r="F74" s="170"/>
      <c r="G74" s="170"/>
      <c r="H74" s="170"/>
      <c r="I74" s="170"/>
      <c r="J74" s="170"/>
      <c r="K74" s="170"/>
      <c r="L74" s="170"/>
      <c r="M74" s="170"/>
      <c r="N74" s="170"/>
      <c r="O74" s="170"/>
      <c r="P74" s="170"/>
      <c r="Q74" s="170"/>
      <c r="R74" s="170"/>
      <c r="S74" s="170"/>
    </row>
    <row r="75" spans="1:19" ht="9.75">
      <c r="A75" s="170"/>
      <c r="B75" s="177"/>
      <c r="C75" s="175"/>
      <c r="D75" s="176"/>
      <c r="E75" s="176"/>
      <c r="F75" s="170"/>
      <c r="G75" s="170"/>
      <c r="H75" s="170"/>
      <c r="I75" s="170"/>
      <c r="J75" s="170"/>
      <c r="K75" s="170"/>
      <c r="L75" s="170"/>
      <c r="M75" s="170"/>
      <c r="N75" s="170"/>
      <c r="O75" s="170"/>
      <c r="P75" s="170"/>
      <c r="Q75" s="170"/>
      <c r="R75" s="170"/>
      <c r="S75" s="170"/>
    </row>
    <row r="76" spans="1:19" ht="9.75">
      <c r="A76" s="170"/>
      <c r="B76" s="177"/>
      <c r="C76" s="175"/>
      <c r="D76" s="176"/>
      <c r="E76" s="176"/>
      <c r="F76" s="170"/>
      <c r="G76" s="170"/>
      <c r="H76" s="170"/>
      <c r="I76" s="170"/>
      <c r="J76" s="170"/>
      <c r="K76" s="170"/>
      <c r="L76" s="170"/>
      <c r="M76" s="170"/>
      <c r="N76" s="170"/>
      <c r="O76" s="170"/>
      <c r="P76" s="170"/>
      <c r="Q76" s="170"/>
      <c r="R76" s="170"/>
      <c r="S76" s="170"/>
    </row>
    <row r="77" spans="1:19" ht="9.75">
      <c r="A77" s="170"/>
      <c r="B77" s="177"/>
      <c r="C77" s="175"/>
      <c r="D77" s="176"/>
      <c r="E77" s="176"/>
      <c r="F77" s="170"/>
      <c r="G77" s="170"/>
      <c r="H77" s="170"/>
      <c r="I77" s="170"/>
      <c r="J77" s="170"/>
      <c r="K77" s="170"/>
      <c r="L77" s="170"/>
      <c r="M77" s="170"/>
      <c r="N77" s="170"/>
      <c r="O77" s="170"/>
      <c r="P77" s="170"/>
      <c r="Q77" s="170"/>
      <c r="R77" s="170"/>
      <c r="S77" s="170"/>
    </row>
    <row r="78" spans="1:19" ht="9.75">
      <c r="A78" s="170"/>
      <c r="B78" s="177"/>
      <c r="C78" s="175"/>
      <c r="D78" s="176"/>
      <c r="E78" s="176"/>
      <c r="F78" s="170"/>
      <c r="G78" s="170"/>
      <c r="H78" s="170"/>
      <c r="I78" s="170"/>
      <c r="J78" s="170"/>
      <c r="K78" s="170"/>
      <c r="L78" s="170"/>
      <c r="M78" s="170"/>
      <c r="N78" s="170"/>
      <c r="O78" s="170"/>
      <c r="P78" s="170"/>
      <c r="Q78" s="170"/>
      <c r="R78" s="170"/>
      <c r="S78" s="170"/>
    </row>
    <row r="79" spans="1:19" ht="9.75">
      <c r="A79" s="170"/>
      <c r="B79" s="177"/>
      <c r="C79" s="175"/>
      <c r="D79" s="176"/>
      <c r="E79" s="176"/>
      <c r="F79" s="170"/>
      <c r="G79" s="170"/>
      <c r="H79" s="170"/>
      <c r="I79" s="170"/>
      <c r="J79" s="170"/>
      <c r="K79" s="170"/>
      <c r="L79" s="170"/>
      <c r="M79" s="170"/>
      <c r="N79" s="170"/>
      <c r="O79" s="170"/>
      <c r="P79" s="170"/>
      <c r="Q79" s="170"/>
      <c r="R79" s="170"/>
      <c r="S79" s="170"/>
    </row>
    <row r="80" spans="1:19" ht="9.75">
      <c r="A80" s="170"/>
      <c r="B80" s="177"/>
      <c r="C80" s="175"/>
      <c r="D80" s="176"/>
      <c r="E80" s="176"/>
      <c r="F80" s="170"/>
      <c r="G80" s="170"/>
      <c r="H80" s="170"/>
      <c r="I80" s="170"/>
      <c r="J80" s="170"/>
      <c r="K80" s="170"/>
      <c r="L80" s="170"/>
      <c r="M80" s="170"/>
      <c r="N80" s="170"/>
      <c r="O80" s="170"/>
      <c r="P80" s="170"/>
      <c r="Q80" s="170"/>
      <c r="R80" s="170"/>
      <c r="S80" s="170"/>
    </row>
    <row r="81" spans="1:19" ht="9.75">
      <c r="A81" s="170"/>
      <c r="B81" s="177"/>
      <c r="C81" s="175"/>
      <c r="D81" s="176"/>
      <c r="E81" s="176"/>
      <c r="F81" s="170"/>
      <c r="G81" s="170"/>
      <c r="H81" s="170"/>
      <c r="I81" s="170"/>
      <c r="J81" s="170"/>
      <c r="K81" s="170"/>
      <c r="L81" s="170"/>
      <c r="M81" s="170"/>
      <c r="N81" s="170"/>
      <c r="O81" s="170"/>
      <c r="P81" s="170"/>
      <c r="Q81" s="170"/>
      <c r="R81" s="170"/>
      <c r="S81" s="170"/>
    </row>
    <row r="82" spans="1:19" ht="9.75">
      <c r="A82" s="170"/>
      <c r="B82" s="177"/>
      <c r="C82" s="175"/>
      <c r="D82" s="176"/>
      <c r="E82" s="176"/>
      <c r="F82" s="170"/>
      <c r="G82" s="170"/>
      <c r="H82" s="170"/>
      <c r="I82" s="170"/>
      <c r="J82" s="170"/>
      <c r="K82" s="170"/>
      <c r="L82" s="170"/>
      <c r="M82" s="170"/>
      <c r="N82" s="170"/>
      <c r="O82" s="170"/>
      <c r="P82" s="170"/>
      <c r="Q82" s="170"/>
      <c r="R82" s="170"/>
      <c r="S82" s="170"/>
    </row>
    <row r="83" spans="1:19" ht="9.75">
      <c r="A83" s="170"/>
      <c r="B83" s="177"/>
      <c r="C83" s="175"/>
      <c r="D83" s="176"/>
      <c r="E83" s="176"/>
      <c r="F83" s="170"/>
      <c r="G83" s="170"/>
      <c r="H83" s="170"/>
      <c r="I83" s="170"/>
      <c r="J83" s="170"/>
      <c r="K83" s="170"/>
      <c r="L83" s="170"/>
      <c r="M83" s="170"/>
      <c r="N83" s="170"/>
      <c r="O83" s="170"/>
      <c r="P83" s="170"/>
      <c r="Q83" s="170"/>
      <c r="R83" s="170"/>
      <c r="S83" s="170"/>
    </row>
    <row r="84" spans="1:19" ht="9.75">
      <c r="A84" s="170"/>
      <c r="B84" s="177"/>
      <c r="C84" s="175"/>
      <c r="D84" s="176"/>
      <c r="E84" s="176"/>
      <c r="F84" s="170"/>
      <c r="G84" s="170"/>
      <c r="H84" s="170"/>
      <c r="I84" s="170"/>
      <c r="J84" s="170"/>
      <c r="K84" s="170"/>
      <c r="L84" s="170"/>
      <c r="M84" s="170"/>
      <c r="N84" s="170"/>
      <c r="O84" s="170"/>
      <c r="P84" s="170"/>
      <c r="Q84" s="170"/>
      <c r="R84" s="170"/>
      <c r="S84" s="170"/>
    </row>
    <row r="85" spans="1:19" ht="9.75">
      <c r="A85" s="170"/>
      <c r="B85" s="177"/>
      <c r="C85" s="175"/>
      <c r="D85" s="176"/>
      <c r="E85" s="176"/>
      <c r="F85" s="170"/>
      <c r="G85" s="170"/>
      <c r="H85" s="170"/>
      <c r="I85" s="170"/>
      <c r="J85" s="170"/>
      <c r="K85" s="170"/>
      <c r="L85" s="170"/>
      <c r="M85" s="170"/>
      <c r="N85" s="170"/>
      <c r="O85" s="170"/>
      <c r="P85" s="170"/>
      <c r="Q85" s="170"/>
      <c r="R85" s="170"/>
      <c r="S85" s="170"/>
    </row>
    <row r="86" spans="1:19" ht="9.75">
      <c r="A86" s="170"/>
      <c r="B86" s="177"/>
      <c r="C86" s="175"/>
      <c r="D86" s="176"/>
      <c r="E86" s="176"/>
      <c r="F86" s="170"/>
      <c r="G86" s="170"/>
      <c r="H86" s="170"/>
      <c r="I86" s="170"/>
      <c r="J86" s="170"/>
      <c r="K86" s="170"/>
      <c r="L86" s="170"/>
      <c r="M86" s="170"/>
      <c r="N86" s="170"/>
      <c r="O86" s="170"/>
      <c r="P86" s="170"/>
      <c r="Q86" s="170"/>
      <c r="R86" s="170"/>
      <c r="S86" s="170"/>
    </row>
    <row r="87" spans="1:19" ht="9.75">
      <c r="A87" s="170"/>
      <c r="B87" s="177"/>
      <c r="C87" s="175"/>
      <c r="D87" s="176"/>
      <c r="E87" s="176"/>
      <c r="F87" s="170"/>
      <c r="G87" s="170"/>
      <c r="H87" s="170"/>
      <c r="I87" s="170"/>
      <c r="J87" s="170"/>
      <c r="K87" s="170"/>
      <c r="L87" s="170"/>
      <c r="M87" s="170"/>
      <c r="N87" s="170"/>
      <c r="O87" s="170"/>
      <c r="P87" s="170"/>
      <c r="Q87" s="170"/>
      <c r="R87" s="170"/>
      <c r="S87" s="170"/>
    </row>
    <row r="88" spans="1:19" ht="9.75">
      <c r="A88" s="170"/>
      <c r="B88" s="177"/>
      <c r="C88" s="175"/>
      <c r="D88" s="176"/>
      <c r="E88" s="176"/>
      <c r="F88" s="170"/>
      <c r="G88" s="170"/>
      <c r="H88" s="170"/>
      <c r="I88" s="170"/>
      <c r="J88" s="170"/>
      <c r="K88" s="170"/>
      <c r="L88" s="170"/>
      <c r="M88" s="170"/>
      <c r="N88" s="170"/>
      <c r="O88" s="170"/>
      <c r="P88" s="170"/>
      <c r="Q88" s="170"/>
      <c r="R88" s="170"/>
      <c r="S88" s="170"/>
    </row>
    <row r="89" spans="1:19" ht="9.75">
      <c r="A89" s="170"/>
      <c r="B89" s="177"/>
      <c r="C89" s="175"/>
      <c r="D89" s="176"/>
      <c r="E89" s="176"/>
      <c r="F89" s="170"/>
      <c r="G89" s="170"/>
      <c r="H89" s="170"/>
      <c r="I89" s="170"/>
      <c r="J89" s="170"/>
      <c r="K89" s="170"/>
      <c r="L89" s="170"/>
      <c r="M89" s="170"/>
      <c r="N89" s="170"/>
      <c r="O89" s="170"/>
      <c r="P89" s="170"/>
      <c r="Q89" s="170"/>
      <c r="R89" s="170"/>
      <c r="S89" s="170"/>
    </row>
    <row r="90" spans="1:19" ht="9.75">
      <c r="A90" s="170"/>
      <c r="B90" s="177"/>
      <c r="C90" s="175"/>
      <c r="D90" s="176"/>
      <c r="E90" s="176"/>
      <c r="F90" s="170"/>
      <c r="G90" s="170"/>
      <c r="H90" s="170"/>
      <c r="I90" s="170"/>
      <c r="J90" s="170"/>
      <c r="K90" s="170"/>
      <c r="L90" s="170"/>
      <c r="M90" s="170"/>
      <c r="N90" s="170"/>
      <c r="O90" s="170"/>
      <c r="P90" s="170"/>
      <c r="Q90" s="170"/>
      <c r="R90" s="170"/>
      <c r="S90" s="170"/>
    </row>
    <row r="91" spans="1:19" ht="9.75">
      <c r="A91" s="170"/>
      <c r="B91" s="177"/>
      <c r="C91" s="175"/>
      <c r="D91" s="176"/>
      <c r="E91" s="176"/>
      <c r="F91" s="170"/>
      <c r="G91" s="170"/>
      <c r="H91" s="170"/>
      <c r="I91" s="170"/>
      <c r="J91" s="170"/>
      <c r="K91" s="170"/>
      <c r="L91" s="170"/>
      <c r="M91" s="170"/>
      <c r="N91" s="170"/>
      <c r="O91" s="170"/>
      <c r="P91" s="170"/>
      <c r="Q91" s="170"/>
      <c r="R91" s="170"/>
      <c r="S91" s="170"/>
    </row>
    <row r="92" spans="1:19" ht="9.75">
      <c r="A92" s="170"/>
      <c r="B92" s="177"/>
      <c r="C92" s="175"/>
      <c r="D92" s="176"/>
      <c r="E92" s="176"/>
      <c r="F92" s="170"/>
      <c r="G92" s="170"/>
      <c r="H92" s="170"/>
      <c r="I92" s="170"/>
      <c r="J92" s="170"/>
      <c r="K92" s="170"/>
      <c r="L92" s="170"/>
      <c r="M92" s="170"/>
      <c r="N92" s="170"/>
      <c r="O92" s="170"/>
      <c r="P92" s="170"/>
      <c r="Q92" s="170"/>
      <c r="R92" s="170"/>
      <c r="S92" s="170"/>
    </row>
    <row r="93" spans="1:19" ht="9.75">
      <c r="A93" s="170"/>
      <c r="B93" s="177"/>
      <c r="C93" s="175"/>
      <c r="D93" s="176"/>
      <c r="E93" s="176"/>
      <c r="F93" s="170"/>
      <c r="G93" s="170"/>
      <c r="H93" s="170"/>
      <c r="I93" s="170"/>
      <c r="J93" s="170"/>
      <c r="K93" s="170"/>
      <c r="L93" s="170"/>
      <c r="M93" s="170"/>
      <c r="N93" s="170"/>
      <c r="O93" s="170"/>
      <c r="P93" s="170"/>
      <c r="Q93" s="170"/>
      <c r="R93" s="170"/>
      <c r="S93" s="170"/>
    </row>
    <row r="94" spans="1:19" ht="9.75">
      <c r="A94" s="170"/>
      <c r="B94" s="177"/>
      <c r="C94" s="175"/>
      <c r="D94" s="176"/>
      <c r="E94" s="176"/>
      <c r="F94" s="170"/>
      <c r="G94" s="170"/>
      <c r="H94" s="170"/>
      <c r="I94" s="170"/>
      <c r="J94" s="170"/>
      <c r="K94" s="170"/>
      <c r="L94" s="170"/>
      <c r="M94" s="170"/>
      <c r="N94" s="170"/>
      <c r="O94" s="170"/>
      <c r="P94" s="170"/>
      <c r="Q94" s="170"/>
      <c r="R94" s="170"/>
      <c r="S94" s="170"/>
    </row>
    <row r="95" spans="1:19" ht="9.75">
      <c r="A95" s="170"/>
      <c r="B95" s="177"/>
      <c r="C95" s="175"/>
      <c r="D95" s="176"/>
      <c r="E95" s="176"/>
      <c r="F95" s="170"/>
      <c r="G95" s="170"/>
      <c r="H95" s="170"/>
      <c r="I95" s="170"/>
      <c r="J95" s="170"/>
      <c r="K95" s="170"/>
      <c r="L95" s="170"/>
      <c r="M95" s="170"/>
      <c r="N95" s="170"/>
      <c r="O95" s="170"/>
      <c r="P95" s="170"/>
      <c r="Q95" s="170"/>
      <c r="R95" s="170"/>
      <c r="S95" s="170"/>
    </row>
    <row r="96" spans="1:19" ht="9.75">
      <c r="A96" s="170"/>
      <c r="B96" s="177"/>
      <c r="C96" s="175"/>
      <c r="D96" s="176"/>
      <c r="E96" s="176"/>
      <c r="F96" s="170"/>
      <c r="G96" s="170"/>
      <c r="H96" s="170"/>
      <c r="I96" s="170"/>
      <c r="J96" s="170"/>
      <c r="K96" s="170"/>
      <c r="L96" s="170"/>
      <c r="M96" s="170"/>
      <c r="N96" s="170"/>
      <c r="O96" s="170"/>
      <c r="P96" s="170"/>
      <c r="Q96" s="170"/>
      <c r="R96" s="170"/>
      <c r="S96" s="170"/>
    </row>
    <row r="97" spans="1:19" ht="9.75">
      <c r="A97" s="170"/>
      <c r="B97" s="177"/>
      <c r="C97" s="175"/>
      <c r="D97" s="176"/>
      <c r="E97" s="176"/>
      <c r="F97" s="170"/>
      <c r="G97" s="170"/>
      <c r="H97" s="170"/>
      <c r="I97" s="170"/>
      <c r="J97" s="170"/>
      <c r="K97" s="170"/>
      <c r="L97" s="170"/>
      <c r="M97" s="170"/>
      <c r="N97" s="170"/>
      <c r="O97" s="170"/>
      <c r="P97" s="170"/>
      <c r="Q97" s="170"/>
      <c r="R97" s="170"/>
      <c r="S97" s="170"/>
    </row>
    <row r="98" spans="1:19" ht="9.75">
      <c r="A98" s="170"/>
      <c r="B98" s="177"/>
      <c r="C98" s="175"/>
      <c r="D98" s="176"/>
      <c r="E98" s="176"/>
      <c r="F98" s="170"/>
      <c r="G98" s="170"/>
      <c r="H98" s="170"/>
      <c r="I98" s="170"/>
      <c r="J98" s="170"/>
      <c r="K98" s="170"/>
      <c r="L98" s="170"/>
      <c r="M98" s="170"/>
      <c r="N98" s="170"/>
      <c r="O98" s="170"/>
      <c r="P98" s="170"/>
      <c r="Q98" s="170"/>
      <c r="R98" s="170"/>
      <c r="S98" s="170"/>
    </row>
    <row r="99" spans="1:19" ht="9.75">
      <c r="A99" s="170"/>
      <c r="B99" s="177"/>
      <c r="C99" s="175"/>
      <c r="D99" s="176"/>
      <c r="E99" s="176"/>
      <c r="F99" s="170"/>
      <c r="G99" s="170"/>
      <c r="H99" s="170"/>
      <c r="I99" s="170"/>
      <c r="J99" s="170"/>
      <c r="K99" s="170"/>
      <c r="L99" s="170"/>
      <c r="M99" s="170"/>
      <c r="N99" s="170"/>
      <c r="O99" s="170"/>
      <c r="P99" s="170"/>
      <c r="Q99" s="170"/>
      <c r="R99" s="170"/>
      <c r="S99" s="170"/>
    </row>
    <row r="100" spans="1:19" ht="9.75">
      <c r="A100" s="170"/>
      <c r="B100" s="177"/>
      <c r="C100" s="175"/>
      <c r="D100" s="176"/>
      <c r="E100" s="176"/>
      <c r="F100" s="170"/>
      <c r="G100" s="170"/>
      <c r="H100" s="170"/>
      <c r="I100" s="170"/>
      <c r="J100" s="170"/>
      <c r="K100" s="170"/>
      <c r="L100" s="170"/>
      <c r="M100" s="170"/>
      <c r="N100" s="170"/>
      <c r="O100" s="170"/>
      <c r="P100" s="170"/>
      <c r="Q100" s="170"/>
      <c r="R100" s="170"/>
      <c r="S100" s="170"/>
    </row>
    <row r="101" spans="1:19" ht="9.75">
      <c r="A101" s="170"/>
      <c r="B101" s="177"/>
      <c r="C101" s="175"/>
      <c r="D101" s="176"/>
      <c r="E101" s="176"/>
      <c r="F101" s="170"/>
      <c r="G101" s="170"/>
      <c r="H101" s="170"/>
      <c r="I101" s="170"/>
      <c r="J101" s="170"/>
      <c r="K101" s="170"/>
      <c r="L101" s="170"/>
      <c r="M101" s="170"/>
      <c r="N101" s="170"/>
      <c r="O101" s="170"/>
      <c r="P101" s="170"/>
      <c r="Q101" s="170"/>
      <c r="R101" s="170"/>
      <c r="S101" s="170"/>
    </row>
    <row r="102" spans="1:19" ht="9.75">
      <c r="A102" s="170"/>
      <c r="B102" s="177"/>
      <c r="C102" s="175"/>
      <c r="D102" s="176"/>
      <c r="E102" s="176"/>
      <c r="F102" s="170"/>
      <c r="G102" s="170"/>
      <c r="H102" s="170"/>
      <c r="I102" s="170"/>
      <c r="J102" s="170"/>
      <c r="K102" s="170"/>
      <c r="L102" s="170"/>
      <c r="M102" s="170"/>
      <c r="N102" s="170"/>
      <c r="O102" s="170"/>
      <c r="P102" s="170"/>
      <c r="Q102" s="170"/>
      <c r="R102" s="170"/>
      <c r="S102" s="170"/>
    </row>
    <row r="103" spans="1:19" ht="9.75">
      <c r="A103" s="170"/>
      <c r="B103" s="177"/>
      <c r="C103" s="175"/>
      <c r="D103" s="176"/>
      <c r="E103" s="176"/>
      <c r="F103" s="170"/>
      <c r="G103" s="170"/>
      <c r="H103" s="170"/>
      <c r="I103" s="170"/>
      <c r="J103" s="170"/>
      <c r="K103" s="170"/>
      <c r="L103" s="170"/>
      <c r="M103" s="170"/>
      <c r="N103" s="170"/>
      <c r="O103" s="170"/>
      <c r="P103" s="170"/>
      <c r="Q103" s="170"/>
      <c r="R103" s="170"/>
      <c r="S103" s="170"/>
    </row>
    <row r="104" spans="1:19" ht="9.75">
      <c r="A104" s="170"/>
      <c r="B104" s="177"/>
      <c r="C104" s="175"/>
      <c r="D104" s="176"/>
      <c r="E104" s="176"/>
      <c r="F104" s="170"/>
      <c r="G104" s="170"/>
      <c r="H104" s="170"/>
      <c r="I104" s="170"/>
      <c r="J104" s="170"/>
      <c r="K104" s="170"/>
      <c r="L104" s="170"/>
      <c r="M104" s="170"/>
      <c r="N104" s="170"/>
      <c r="O104" s="170"/>
      <c r="P104" s="170"/>
      <c r="Q104" s="170"/>
      <c r="R104" s="170"/>
      <c r="S104" s="170"/>
    </row>
    <row r="105" spans="1:19" ht="9.75">
      <c r="A105" s="170"/>
      <c r="B105" s="177"/>
      <c r="C105" s="175"/>
      <c r="D105" s="176"/>
      <c r="E105" s="176"/>
      <c r="F105" s="170"/>
      <c r="G105" s="170"/>
      <c r="H105" s="170"/>
      <c r="I105" s="170"/>
      <c r="J105" s="170"/>
      <c r="K105" s="170"/>
      <c r="L105" s="170"/>
      <c r="M105" s="170"/>
      <c r="N105" s="170"/>
      <c r="O105" s="170"/>
      <c r="P105" s="170"/>
      <c r="Q105" s="170"/>
      <c r="R105" s="170"/>
      <c r="S105" s="170"/>
    </row>
    <row r="106" spans="1:19" ht="9.75">
      <c r="A106" s="170"/>
      <c r="B106" s="177"/>
      <c r="C106" s="175"/>
      <c r="D106" s="176"/>
      <c r="E106" s="176"/>
      <c r="F106" s="170"/>
      <c r="G106" s="170"/>
      <c r="H106" s="170"/>
      <c r="I106" s="170"/>
      <c r="J106" s="170"/>
      <c r="K106" s="170"/>
      <c r="L106" s="170"/>
      <c r="M106" s="170"/>
      <c r="N106" s="170"/>
      <c r="O106" s="170"/>
      <c r="P106" s="170"/>
      <c r="Q106" s="170"/>
      <c r="R106" s="170"/>
      <c r="S106" s="170"/>
    </row>
    <row r="107" spans="1:19" ht="9.75">
      <c r="A107" s="170"/>
      <c r="B107" s="177"/>
      <c r="C107" s="175"/>
      <c r="D107" s="176"/>
      <c r="E107" s="176"/>
      <c r="F107" s="170"/>
      <c r="G107" s="170"/>
      <c r="H107" s="170"/>
      <c r="I107" s="170"/>
      <c r="J107" s="170"/>
      <c r="K107" s="170"/>
      <c r="L107" s="170"/>
      <c r="M107" s="170"/>
      <c r="N107" s="170"/>
      <c r="O107" s="170"/>
      <c r="P107" s="170"/>
      <c r="Q107" s="170"/>
      <c r="R107" s="170"/>
      <c r="S107" s="170"/>
    </row>
    <row r="108" spans="1:19" ht="9.75">
      <c r="A108" s="170"/>
      <c r="B108" s="177"/>
      <c r="C108" s="175"/>
      <c r="D108" s="176"/>
      <c r="E108" s="176"/>
      <c r="F108" s="170"/>
      <c r="G108" s="170"/>
      <c r="H108" s="170"/>
      <c r="I108" s="170"/>
      <c r="J108" s="170"/>
      <c r="K108" s="170"/>
      <c r="L108" s="170"/>
      <c r="M108" s="170"/>
      <c r="N108" s="170"/>
      <c r="O108" s="170"/>
      <c r="P108" s="170"/>
      <c r="Q108" s="170"/>
      <c r="R108" s="170"/>
      <c r="S108" s="170"/>
    </row>
    <row r="109" spans="1:19" ht="9.75">
      <c r="A109" s="170"/>
      <c r="B109" s="177"/>
      <c r="C109" s="175"/>
      <c r="D109" s="176"/>
      <c r="E109" s="176"/>
      <c r="F109" s="170"/>
      <c r="G109" s="170"/>
      <c r="H109" s="170"/>
      <c r="I109" s="170"/>
      <c r="J109" s="170"/>
      <c r="K109" s="170"/>
      <c r="L109" s="170"/>
      <c r="M109" s="170"/>
      <c r="N109" s="170"/>
      <c r="O109" s="170"/>
      <c r="P109" s="170"/>
      <c r="Q109" s="170"/>
      <c r="R109" s="170"/>
      <c r="S109" s="170"/>
    </row>
    <row r="110" spans="1:19" ht="9.75">
      <c r="A110" s="170"/>
      <c r="B110" s="177"/>
      <c r="C110" s="175"/>
      <c r="D110" s="176"/>
      <c r="E110" s="176"/>
      <c r="F110" s="170"/>
      <c r="G110" s="170"/>
      <c r="H110" s="170"/>
      <c r="I110" s="170"/>
      <c r="J110" s="170"/>
      <c r="K110" s="170"/>
      <c r="L110" s="170"/>
      <c r="M110" s="170"/>
      <c r="N110" s="170"/>
      <c r="O110" s="170"/>
      <c r="P110" s="170"/>
      <c r="Q110" s="170"/>
      <c r="R110" s="170"/>
      <c r="S110" s="170"/>
    </row>
    <row r="111" spans="1:19" ht="9.75">
      <c r="A111" s="170"/>
      <c r="B111" s="177"/>
      <c r="C111" s="175"/>
      <c r="D111" s="176"/>
      <c r="E111" s="176"/>
      <c r="F111" s="170"/>
      <c r="G111" s="170"/>
      <c r="H111" s="170"/>
      <c r="I111" s="170"/>
      <c r="J111" s="170"/>
      <c r="K111" s="170"/>
      <c r="L111" s="170"/>
      <c r="M111" s="170"/>
      <c r="N111" s="170"/>
      <c r="O111" s="170"/>
      <c r="P111" s="170"/>
      <c r="Q111" s="170"/>
      <c r="R111" s="170"/>
      <c r="S111" s="170"/>
    </row>
    <row r="112" spans="1:19" ht="9.75">
      <c r="A112" s="170"/>
      <c r="B112" s="177"/>
      <c r="C112" s="175"/>
      <c r="D112" s="176"/>
      <c r="E112" s="176"/>
      <c r="F112" s="170"/>
      <c r="G112" s="170"/>
      <c r="H112" s="170"/>
      <c r="I112" s="170"/>
      <c r="J112" s="170"/>
      <c r="K112" s="170"/>
      <c r="L112" s="170"/>
      <c r="M112" s="170"/>
      <c r="N112" s="170"/>
      <c r="O112" s="170"/>
      <c r="P112" s="170"/>
      <c r="Q112" s="170"/>
      <c r="R112" s="170"/>
      <c r="S112" s="170"/>
    </row>
    <row r="113" spans="1:19" ht="9.75">
      <c r="A113" s="170"/>
      <c r="B113" s="177"/>
      <c r="C113" s="175"/>
      <c r="D113" s="176"/>
      <c r="E113" s="176"/>
      <c r="F113" s="170"/>
      <c r="G113" s="170"/>
      <c r="H113" s="170"/>
      <c r="I113" s="170"/>
      <c r="J113" s="170"/>
      <c r="K113" s="170"/>
      <c r="L113" s="170"/>
      <c r="M113" s="170"/>
      <c r="N113" s="170"/>
      <c r="O113" s="170"/>
      <c r="P113" s="170"/>
      <c r="Q113" s="170"/>
      <c r="R113" s="170"/>
      <c r="S113" s="170"/>
    </row>
    <row r="114" spans="1:19" ht="9.75">
      <c r="A114" s="170"/>
      <c r="B114" s="177"/>
      <c r="C114" s="175"/>
      <c r="D114" s="176"/>
      <c r="E114" s="176"/>
      <c r="F114" s="170"/>
      <c r="G114" s="170"/>
      <c r="H114" s="170"/>
      <c r="I114" s="170"/>
      <c r="J114" s="170"/>
      <c r="K114" s="170"/>
      <c r="L114" s="170"/>
      <c r="M114" s="170"/>
      <c r="N114" s="170"/>
      <c r="O114" s="170"/>
      <c r="P114" s="170"/>
      <c r="Q114" s="170"/>
      <c r="R114" s="170"/>
      <c r="S114" s="170"/>
    </row>
    <row r="115" spans="1:19" ht="9.75">
      <c r="A115" s="170"/>
      <c r="B115" s="177"/>
      <c r="C115" s="175"/>
      <c r="D115" s="176"/>
      <c r="E115" s="176"/>
      <c r="F115" s="170"/>
      <c r="G115" s="170"/>
      <c r="H115" s="170"/>
      <c r="I115" s="170"/>
      <c r="J115" s="170"/>
      <c r="K115" s="170"/>
      <c r="L115" s="170"/>
      <c r="M115" s="170"/>
      <c r="N115" s="170"/>
      <c r="O115" s="170"/>
      <c r="P115" s="170"/>
      <c r="Q115" s="170"/>
      <c r="R115" s="170"/>
      <c r="S115" s="170"/>
    </row>
    <row r="116" spans="4:5" ht="9.75">
      <c r="D116" s="106"/>
      <c r="E116" s="106"/>
    </row>
    <row r="117" spans="4:5" ht="9.75">
      <c r="D117" s="106"/>
      <c r="E117" s="106"/>
    </row>
    <row r="118" spans="4:5" ht="9.75">
      <c r="D118" s="106"/>
      <c r="E118" s="106"/>
    </row>
    <row r="119" spans="4:5" ht="9.75">
      <c r="D119" s="106"/>
      <c r="E119" s="106"/>
    </row>
    <row r="120" spans="4:5" ht="9.75">
      <c r="D120" s="106"/>
      <c r="E120" s="106"/>
    </row>
    <row r="121" spans="4:5" ht="9.75">
      <c r="D121" s="106"/>
      <c r="E121" s="106"/>
    </row>
    <row r="122" spans="4:5" ht="9.75">
      <c r="D122" s="106"/>
      <c r="E122" s="106"/>
    </row>
    <row r="123" spans="4:5" ht="9.75">
      <c r="D123" s="106"/>
      <c r="E123" s="106"/>
    </row>
    <row r="124" spans="4:5" ht="9.75">
      <c r="D124" s="106"/>
      <c r="E124" s="106"/>
    </row>
    <row r="125" spans="4:5" ht="9.75">
      <c r="D125" s="106"/>
      <c r="E125" s="106"/>
    </row>
    <row r="126" spans="4:5" ht="9.75">
      <c r="D126" s="106"/>
      <c r="E126" s="106"/>
    </row>
    <row r="127" spans="4:5" ht="9.75">
      <c r="D127" s="106"/>
      <c r="E127" s="106"/>
    </row>
    <row r="128" spans="4:5" ht="9.75">
      <c r="D128" s="106"/>
      <c r="E128" s="106"/>
    </row>
    <row r="129" spans="4:5" ht="9.75">
      <c r="D129" s="106"/>
      <c r="E129" s="106"/>
    </row>
    <row r="130" spans="4:5" ht="9.75">
      <c r="D130" s="106"/>
      <c r="E130" s="106"/>
    </row>
    <row r="131" spans="4:5" ht="9.75">
      <c r="D131" s="106"/>
      <c r="E131" s="106"/>
    </row>
    <row r="132" spans="4:5" ht="9.75">
      <c r="D132" s="106"/>
      <c r="E132" s="106"/>
    </row>
    <row r="133" spans="4:5" ht="9.75">
      <c r="D133" s="106"/>
      <c r="E133" s="106"/>
    </row>
    <row r="134" spans="4:5" ht="9.75">
      <c r="D134" s="106"/>
      <c r="E134" s="106"/>
    </row>
    <row r="135" spans="4:5" ht="9.75">
      <c r="D135" s="106"/>
      <c r="E135" s="106"/>
    </row>
    <row r="136" spans="4:5" ht="9.75">
      <c r="D136" s="106"/>
      <c r="E136" s="106"/>
    </row>
    <row r="137" spans="4:5" ht="9.75">
      <c r="D137" s="106"/>
      <c r="E137" s="106"/>
    </row>
    <row r="138" spans="4:5" ht="9.75">
      <c r="D138" s="106"/>
      <c r="E138" s="106"/>
    </row>
    <row r="139" spans="4:5" ht="9.75">
      <c r="D139" s="106"/>
      <c r="E139" s="106"/>
    </row>
    <row r="140" spans="4:5" ht="9.75">
      <c r="D140" s="106"/>
      <c r="E140" s="106"/>
    </row>
    <row r="141" spans="4:5" ht="9.75">
      <c r="D141" s="106"/>
      <c r="E141" s="106"/>
    </row>
    <row r="142" spans="4:5" ht="9.75">
      <c r="D142" s="106"/>
      <c r="E142" s="106"/>
    </row>
    <row r="143" spans="4:5" ht="9.75">
      <c r="D143" s="106"/>
      <c r="E143" s="106"/>
    </row>
    <row r="144" spans="4:5" ht="9.75">
      <c r="D144" s="106"/>
      <c r="E144" s="106"/>
    </row>
    <row r="145" spans="4:5" ht="9.75">
      <c r="D145" s="106"/>
      <c r="E145" s="106"/>
    </row>
    <row r="146" spans="4:5" ht="9.75">
      <c r="D146" s="106"/>
      <c r="E146" s="106"/>
    </row>
    <row r="147" spans="4:5" ht="9.75">
      <c r="D147" s="106"/>
      <c r="E147" s="106"/>
    </row>
    <row r="148" spans="4:5" ht="9.75">
      <c r="D148" s="106"/>
      <c r="E148" s="106"/>
    </row>
    <row r="149" spans="4:5" ht="9.75">
      <c r="D149" s="106"/>
      <c r="E149" s="106"/>
    </row>
    <row r="150" spans="4:5" ht="9.75">
      <c r="D150" s="106"/>
      <c r="E150" s="106"/>
    </row>
    <row r="151" spans="4:5" ht="9.75">
      <c r="D151" s="106"/>
      <c r="E151" s="106"/>
    </row>
    <row r="152" spans="4:5" ht="9.75">
      <c r="D152" s="106"/>
      <c r="E152" s="106"/>
    </row>
    <row r="153" spans="4:5" ht="9.75">
      <c r="D153" s="106"/>
      <c r="E153" s="106"/>
    </row>
    <row r="154" spans="4:5" ht="9.75">
      <c r="D154" s="106"/>
      <c r="E154" s="106"/>
    </row>
    <row r="155" spans="4:5" ht="9.75">
      <c r="D155" s="106"/>
      <c r="E155" s="106"/>
    </row>
    <row r="156" spans="4:5" ht="9.75">
      <c r="D156" s="106"/>
      <c r="E156" s="106"/>
    </row>
    <row r="157" spans="4:5" ht="9.75">
      <c r="D157" s="106"/>
      <c r="E157" s="106"/>
    </row>
    <row r="158" spans="4:5" ht="9.75">
      <c r="D158" s="106"/>
      <c r="E158" s="106"/>
    </row>
    <row r="159" spans="4:5" ht="9.75">
      <c r="D159" s="106"/>
      <c r="E159" s="106"/>
    </row>
    <row r="160" spans="4:5" ht="9.75">
      <c r="D160" s="106"/>
      <c r="E160" s="106"/>
    </row>
    <row r="161" spans="4:5" ht="9.75">
      <c r="D161" s="106"/>
      <c r="E161" s="106"/>
    </row>
    <row r="162" spans="4:5" ht="9.75">
      <c r="D162" s="106"/>
      <c r="E162" s="106"/>
    </row>
    <row r="163" spans="4:5" ht="9.75">
      <c r="D163" s="106"/>
      <c r="E163" s="106"/>
    </row>
    <row r="164" spans="4:5" ht="9.75">
      <c r="D164" s="106"/>
      <c r="E164" s="106"/>
    </row>
    <row r="165" spans="4:5" ht="9.75">
      <c r="D165" s="106"/>
      <c r="E165" s="106"/>
    </row>
    <row r="166" spans="4:5" ht="9.75">
      <c r="D166" s="106"/>
      <c r="E166" s="106"/>
    </row>
    <row r="167" spans="4:5" ht="9.75">
      <c r="D167" s="106"/>
      <c r="E167" s="106"/>
    </row>
    <row r="168" spans="4:5" ht="9.75">
      <c r="D168" s="106"/>
      <c r="E168" s="106"/>
    </row>
    <row r="169" spans="4:5" ht="9.75">
      <c r="D169" s="106"/>
      <c r="E169" s="106"/>
    </row>
    <row r="170" spans="4:5" ht="9.75">
      <c r="D170" s="106"/>
      <c r="E170" s="106"/>
    </row>
    <row r="171" spans="4:5" ht="9.75">
      <c r="D171" s="106"/>
      <c r="E171" s="106"/>
    </row>
    <row r="172" spans="4:5" ht="9.75">
      <c r="D172" s="106"/>
      <c r="E172" s="106"/>
    </row>
    <row r="173" spans="4:5" ht="9.75">
      <c r="D173" s="106"/>
      <c r="E173" s="106"/>
    </row>
    <row r="174" spans="4:5" ht="9.75">
      <c r="D174" s="106"/>
      <c r="E174" s="106"/>
    </row>
    <row r="175" spans="4:5" ht="9.75">
      <c r="D175" s="106"/>
      <c r="E175" s="106"/>
    </row>
    <row r="176" spans="4:5" ht="9.75">
      <c r="D176" s="106"/>
      <c r="E176" s="106"/>
    </row>
    <row r="177" spans="4:5" ht="9.75">
      <c r="D177" s="106"/>
      <c r="E177" s="106"/>
    </row>
    <row r="178" spans="4:5" ht="9.75">
      <c r="D178" s="106"/>
      <c r="E178" s="106"/>
    </row>
    <row r="179" spans="4:5" ht="9.75">
      <c r="D179" s="106"/>
      <c r="E179" s="106"/>
    </row>
    <row r="180" spans="4:5" ht="9.75">
      <c r="D180" s="106"/>
      <c r="E180" s="106"/>
    </row>
    <row r="181" spans="4:5" ht="9.75">
      <c r="D181" s="106"/>
      <c r="E181" s="106"/>
    </row>
    <row r="182" spans="4:5" ht="9.75">
      <c r="D182" s="106"/>
      <c r="E182" s="106"/>
    </row>
    <row r="183" spans="4:5" ht="9.75">
      <c r="D183" s="106"/>
      <c r="E183" s="106"/>
    </row>
    <row r="184" spans="4:5" ht="9.75">
      <c r="D184" s="106"/>
      <c r="E184" s="106"/>
    </row>
    <row r="185" spans="4:5" ht="9.75">
      <c r="D185" s="106"/>
      <c r="E185" s="106"/>
    </row>
    <row r="186" spans="4:5" ht="9.75">
      <c r="D186" s="106"/>
      <c r="E186" s="106"/>
    </row>
    <row r="187" spans="4:5" ht="9.75">
      <c r="D187" s="106"/>
      <c r="E187" s="106"/>
    </row>
    <row r="188" spans="4:5" ht="9.75">
      <c r="D188" s="106"/>
      <c r="E188" s="106"/>
    </row>
    <row r="189" spans="4:5" ht="9.75">
      <c r="D189" s="106"/>
      <c r="E189" s="106"/>
    </row>
    <row r="190" spans="4:5" ht="9.75">
      <c r="D190" s="106"/>
      <c r="E190" s="106"/>
    </row>
    <row r="191" spans="4:5" ht="9.75">
      <c r="D191" s="106"/>
      <c r="E191" s="106"/>
    </row>
    <row r="192" spans="4:5" ht="9.75">
      <c r="D192" s="106"/>
      <c r="E192" s="106"/>
    </row>
    <row r="193" spans="4:5" ht="9.75">
      <c r="D193" s="106"/>
      <c r="E193" s="106"/>
    </row>
    <row r="194" spans="4:5" ht="9.75">
      <c r="D194" s="106"/>
      <c r="E194" s="106"/>
    </row>
    <row r="195" spans="4:5" ht="9.75">
      <c r="D195" s="106"/>
      <c r="E195" s="106"/>
    </row>
    <row r="196" spans="4:5" ht="9.75">
      <c r="D196" s="106"/>
      <c r="E196" s="106"/>
    </row>
    <row r="197" spans="4:5" ht="9.75">
      <c r="D197" s="106"/>
      <c r="E197" s="106"/>
    </row>
    <row r="198" spans="4:5" ht="9.75">
      <c r="D198" s="106"/>
      <c r="E198" s="106"/>
    </row>
    <row r="199" spans="4:5" ht="9.75">
      <c r="D199" s="106"/>
      <c r="E199" s="106"/>
    </row>
    <row r="200" spans="4:5" ht="9.75">
      <c r="D200" s="106"/>
      <c r="E200" s="106"/>
    </row>
    <row r="201" spans="4:5" ht="9.75">
      <c r="D201" s="106"/>
      <c r="E201" s="106"/>
    </row>
  </sheetData>
  <sheetProtection sheet="1" formatCells="0" formatColumns="0" formatRows="0" insertColumns="0" insertRows="0"/>
  <mergeCells count="536">
    <mergeCell ref="P73:Q73"/>
    <mergeCell ref="R73:S73"/>
    <mergeCell ref="A73:B73"/>
    <mergeCell ref="C73:D73"/>
    <mergeCell ref="F73:H73"/>
    <mergeCell ref="I73:K73"/>
    <mergeCell ref="L73:M73"/>
    <mergeCell ref="N73:O73"/>
    <mergeCell ref="P71:Q71"/>
    <mergeCell ref="R71:S71"/>
    <mergeCell ref="A72:B72"/>
    <mergeCell ref="C72:D72"/>
    <mergeCell ref="F72:H72"/>
    <mergeCell ref="I72:K72"/>
    <mergeCell ref="L72:M72"/>
    <mergeCell ref="N72:O72"/>
    <mergeCell ref="P72:Q72"/>
    <mergeCell ref="R72:S72"/>
    <mergeCell ref="A71:B71"/>
    <mergeCell ref="C71:D71"/>
    <mergeCell ref="F71:H71"/>
    <mergeCell ref="I71:K71"/>
    <mergeCell ref="L71:M71"/>
    <mergeCell ref="N71:O71"/>
    <mergeCell ref="P69:Q69"/>
    <mergeCell ref="R69:S69"/>
    <mergeCell ref="A70:B70"/>
    <mergeCell ref="C70:D70"/>
    <mergeCell ref="F70:H70"/>
    <mergeCell ref="I70:K70"/>
    <mergeCell ref="L70:M70"/>
    <mergeCell ref="N70:O70"/>
    <mergeCell ref="P70:Q70"/>
    <mergeCell ref="R70:S70"/>
    <mergeCell ref="A69:B69"/>
    <mergeCell ref="C69:D69"/>
    <mergeCell ref="F69:H69"/>
    <mergeCell ref="I69:K69"/>
    <mergeCell ref="L69:M69"/>
    <mergeCell ref="N69:O69"/>
    <mergeCell ref="P67:Q67"/>
    <mergeCell ref="R67:S67"/>
    <mergeCell ref="A68:B68"/>
    <mergeCell ref="C68:D68"/>
    <mergeCell ref="F68:H68"/>
    <mergeCell ref="I68:K68"/>
    <mergeCell ref="L68:M68"/>
    <mergeCell ref="N68:O68"/>
    <mergeCell ref="P68:Q68"/>
    <mergeCell ref="R68:S68"/>
    <mergeCell ref="A67:B67"/>
    <mergeCell ref="C67:D67"/>
    <mergeCell ref="F67:H67"/>
    <mergeCell ref="I67:K67"/>
    <mergeCell ref="L67:M67"/>
    <mergeCell ref="N67:O67"/>
    <mergeCell ref="P65:Q65"/>
    <mergeCell ref="R65:S65"/>
    <mergeCell ref="A66:B66"/>
    <mergeCell ref="C66:D66"/>
    <mergeCell ref="F66:H66"/>
    <mergeCell ref="I66:K66"/>
    <mergeCell ref="L66:M66"/>
    <mergeCell ref="N66:O66"/>
    <mergeCell ref="P66:Q66"/>
    <mergeCell ref="R66:S66"/>
    <mergeCell ref="A65:B65"/>
    <mergeCell ref="C65:D65"/>
    <mergeCell ref="F65:H65"/>
    <mergeCell ref="I65:K65"/>
    <mergeCell ref="L65:M65"/>
    <mergeCell ref="N65:O65"/>
    <mergeCell ref="P63:Q63"/>
    <mergeCell ref="R63:S63"/>
    <mergeCell ref="A64:B64"/>
    <mergeCell ref="C64:D64"/>
    <mergeCell ref="F64:H64"/>
    <mergeCell ref="I64:K64"/>
    <mergeCell ref="L64:M64"/>
    <mergeCell ref="N64:O64"/>
    <mergeCell ref="P64:Q64"/>
    <mergeCell ref="R64:S64"/>
    <mergeCell ref="A63:B63"/>
    <mergeCell ref="C63:D63"/>
    <mergeCell ref="F63:H63"/>
    <mergeCell ref="I63:K63"/>
    <mergeCell ref="L63:M63"/>
    <mergeCell ref="N63:O63"/>
    <mergeCell ref="P61:Q61"/>
    <mergeCell ref="R61:S61"/>
    <mergeCell ref="A62:B62"/>
    <mergeCell ref="C62:D62"/>
    <mergeCell ref="F62:H62"/>
    <mergeCell ref="I62:K62"/>
    <mergeCell ref="L62:M62"/>
    <mergeCell ref="N62:O62"/>
    <mergeCell ref="P62:Q62"/>
    <mergeCell ref="R62:S62"/>
    <mergeCell ref="A61:B61"/>
    <mergeCell ref="C61:D61"/>
    <mergeCell ref="F61:H61"/>
    <mergeCell ref="I61:K61"/>
    <mergeCell ref="L61:M61"/>
    <mergeCell ref="N61:O61"/>
    <mergeCell ref="P59:Q59"/>
    <mergeCell ref="R59:S59"/>
    <mergeCell ref="A60:B60"/>
    <mergeCell ref="C60:D60"/>
    <mergeCell ref="F60:H60"/>
    <mergeCell ref="I60:K60"/>
    <mergeCell ref="L60:M60"/>
    <mergeCell ref="N60:O60"/>
    <mergeCell ref="P60:Q60"/>
    <mergeCell ref="R60:S60"/>
    <mergeCell ref="A59:B59"/>
    <mergeCell ref="C59:D59"/>
    <mergeCell ref="F59:H59"/>
    <mergeCell ref="I59:K59"/>
    <mergeCell ref="L59:M59"/>
    <mergeCell ref="N59:O59"/>
    <mergeCell ref="P57:Q57"/>
    <mergeCell ref="R57:S57"/>
    <mergeCell ref="A58:B58"/>
    <mergeCell ref="C58:D58"/>
    <mergeCell ref="F58:H58"/>
    <mergeCell ref="I58:K58"/>
    <mergeCell ref="L58:M58"/>
    <mergeCell ref="N58:O58"/>
    <mergeCell ref="P58:Q58"/>
    <mergeCell ref="R58:S58"/>
    <mergeCell ref="A57:B57"/>
    <mergeCell ref="C57:D57"/>
    <mergeCell ref="F57:H57"/>
    <mergeCell ref="I57:K57"/>
    <mergeCell ref="L57:M57"/>
    <mergeCell ref="N57:O57"/>
    <mergeCell ref="P55:Q55"/>
    <mergeCell ref="R55:S55"/>
    <mergeCell ref="A56:B56"/>
    <mergeCell ref="C56:D56"/>
    <mergeCell ref="F56:H56"/>
    <mergeCell ref="I56:K56"/>
    <mergeCell ref="L56:M56"/>
    <mergeCell ref="N56:O56"/>
    <mergeCell ref="P56:Q56"/>
    <mergeCell ref="R56:S56"/>
    <mergeCell ref="A55:B55"/>
    <mergeCell ref="C55:D55"/>
    <mergeCell ref="F55:H55"/>
    <mergeCell ref="I55:K55"/>
    <mergeCell ref="L55:M55"/>
    <mergeCell ref="N55:O55"/>
    <mergeCell ref="P53:Q53"/>
    <mergeCell ref="R53:S53"/>
    <mergeCell ref="A54:B54"/>
    <mergeCell ref="C54:D54"/>
    <mergeCell ref="F54:H54"/>
    <mergeCell ref="I54:K54"/>
    <mergeCell ref="L54:M54"/>
    <mergeCell ref="N54:O54"/>
    <mergeCell ref="P54:Q54"/>
    <mergeCell ref="R54:S54"/>
    <mergeCell ref="A53:B53"/>
    <mergeCell ref="C53:D53"/>
    <mergeCell ref="F53:H53"/>
    <mergeCell ref="I53:K53"/>
    <mergeCell ref="L53:M53"/>
    <mergeCell ref="N53:O53"/>
    <mergeCell ref="P51:Q51"/>
    <mergeCell ref="R51:S51"/>
    <mergeCell ref="A52:B52"/>
    <mergeCell ref="C52:D52"/>
    <mergeCell ref="F52:H52"/>
    <mergeCell ref="I52:K52"/>
    <mergeCell ref="L52:M52"/>
    <mergeCell ref="N52:O52"/>
    <mergeCell ref="P52:Q52"/>
    <mergeCell ref="R52:S52"/>
    <mergeCell ref="A51:B51"/>
    <mergeCell ref="C51:D51"/>
    <mergeCell ref="F51:H51"/>
    <mergeCell ref="I51:K51"/>
    <mergeCell ref="L51:M51"/>
    <mergeCell ref="N51:O51"/>
    <mergeCell ref="P49:Q49"/>
    <mergeCell ref="R49:S49"/>
    <mergeCell ref="A50:B50"/>
    <mergeCell ref="C50:D50"/>
    <mergeCell ref="F50:H50"/>
    <mergeCell ref="I50:K50"/>
    <mergeCell ref="L50:M50"/>
    <mergeCell ref="N50:O50"/>
    <mergeCell ref="P50:Q50"/>
    <mergeCell ref="R50:S50"/>
    <mergeCell ref="A49:B49"/>
    <mergeCell ref="C49:D49"/>
    <mergeCell ref="F49:H49"/>
    <mergeCell ref="I49:K49"/>
    <mergeCell ref="L49:M49"/>
    <mergeCell ref="N49:O49"/>
    <mergeCell ref="P47:Q47"/>
    <mergeCell ref="R47:S47"/>
    <mergeCell ref="A48:B48"/>
    <mergeCell ref="C48:D48"/>
    <mergeCell ref="F48:H48"/>
    <mergeCell ref="I48:K48"/>
    <mergeCell ref="L48:M48"/>
    <mergeCell ref="N48:O48"/>
    <mergeCell ref="P48:Q48"/>
    <mergeCell ref="R48:S48"/>
    <mergeCell ref="A47:B47"/>
    <mergeCell ref="C47:D47"/>
    <mergeCell ref="F47:H47"/>
    <mergeCell ref="I47:K47"/>
    <mergeCell ref="L47:M47"/>
    <mergeCell ref="N47:O47"/>
    <mergeCell ref="P45:Q45"/>
    <mergeCell ref="R45:S45"/>
    <mergeCell ref="A46:B46"/>
    <mergeCell ref="C46:D46"/>
    <mergeCell ref="F46:H46"/>
    <mergeCell ref="I46:K46"/>
    <mergeCell ref="L46:M46"/>
    <mergeCell ref="N46:O46"/>
    <mergeCell ref="P46:Q46"/>
    <mergeCell ref="R46:S46"/>
    <mergeCell ref="A45:B45"/>
    <mergeCell ref="C45:D45"/>
    <mergeCell ref="F45:H45"/>
    <mergeCell ref="I45:K45"/>
    <mergeCell ref="L45:M45"/>
    <mergeCell ref="N45:O45"/>
    <mergeCell ref="P43:Q43"/>
    <mergeCell ref="R43:S43"/>
    <mergeCell ref="A44:B44"/>
    <mergeCell ref="C44:D44"/>
    <mergeCell ref="F44:H44"/>
    <mergeCell ref="I44:K44"/>
    <mergeCell ref="L44:M44"/>
    <mergeCell ref="N44:O44"/>
    <mergeCell ref="P44:Q44"/>
    <mergeCell ref="R44:S44"/>
    <mergeCell ref="A43:B43"/>
    <mergeCell ref="C43:D43"/>
    <mergeCell ref="F43:H43"/>
    <mergeCell ref="I43:K43"/>
    <mergeCell ref="L43:M43"/>
    <mergeCell ref="N43:O43"/>
    <mergeCell ref="P41:Q41"/>
    <mergeCell ref="R41:S41"/>
    <mergeCell ref="A42:B42"/>
    <mergeCell ref="C42:D42"/>
    <mergeCell ref="F42:H42"/>
    <mergeCell ref="I42:K42"/>
    <mergeCell ref="L42:M42"/>
    <mergeCell ref="N42:O42"/>
    <mergeCell ref="P42:Q42"/>
    <mergeCell ref="R42:S42"/>
    <mergeCell ref="A41:B41"/>
    <mergeCell ref="C41:D41"/>
    <mergeCell ref="F41:H41"/>
    <mergeCell ref="I41:K41"/>
    <mergeCell ref="L41:M41"/>
    <mergeCell ref="N41:O41"/>
    <mergeCell ref="P39:Q39"/>
    <mergeCell ref="R39:S39"/>
    <mergeCell ref="A40:B40"/>
    <mergeCell ref="C40:D40"/>
    <mergeCell ref="F40:H40"/>
    <mergeCell ref="I40:K40"/>
    <mergeCell ref="L40:M40"/>
    <mergeCell ref="N40:O40"/>
    <mergeCell ref="P40:Q40"/>
    <mergeCell ref="R40:S40"/>
    <mergeCell ref="A39:B39"/>
    <mergeCell ref="C39:D39"/>
    <mergeCell ref="F39:H39"/>
    <mergeCell ref="I39:K39"/>
    <mergeCell ref="L39:M39"/>
    <mergeCell ref="N39:O39"/>
    <mergeCell ref="P37:Q37"/>
    <mergeCell ref="R37:S37"/>
    <mergeCell ref="A38:B38"/>
    <mergeCell ref="C38:D38"/>
    <mergeCell ref="F38:H38"/>
    <mergeCell ref="I38:K38"/>
    <mergeCell ref="L38:M38"/>
    <mergeCell ref="N38:O38"/>
    <mergeCell ref="P38:Q38"/>
    <mergeCell ref="R38:S38"/>
    <mergeCell ref="A37:B37"/>
    <mergeCell ref="C37:D37"/>
    <mergeCell ref="F37:H37"/>
    <mergeCell ref="I37:K37"/>
    <mergeCell ref="L37:M37"/>
    <mergeCell ref="N37:O37"/>
    <mergeCell ref="P35:Q35"/>
    <mergeCell ref="R35:S35"/>
    <mergeCell ref="A36:B36"/>
    <mergeCell ref="C36:D36"/>
    <mergeCell ref="F36:H36"/>
    <mergeCell ref="I36:K36"/>
    <mergeCell ref="L36:M36"/>
    <mergeCell ref="N36:O36"/>
    <mergeCell ref="P36:Q36"/>
    <mergeCell ref="R36:S36"/>
    <mergeCell ref="A35:B35"/>
    <mergeCell ref="C35:D35"/>
    <mergeCell ref="F35:H35"/>
    <mergeCell ref="I35:K35"/>
    <mergeCell ref="L35:M35"/>
    <mergeCell ref="N35:O35"/>
    <mergeCell ref="P33:Q33"/>
    <mergeCell ref="R33:S33"/>
    <mergeCell ref="A34:B34"/>
    <mergeCell ref="C34:D34"/>
    <mergeCell ref="F34:H34"/>
    <mergeCell ref="I34:K34"/>
    <mergeCell ref="L34:M34"/>
    <mergeCell ref="N34:O34"/>
    <mergeCell ref="P34:Q34"/>
    <mergeCell ref="R34:S34"/>
    <mergeCell ref="A33:B33"/>
    <mergeCell ref="C33:D33"/>
    <mergeCell ref="F33:H33"/>
    <mergeCell ref="I33:K33"/>
    <mergeCell ref="L33:M33"/>
    <mergeCell ref="N33:O33"/>
    <mergeCell ref="P31:Q31"/>
    <mergeCell ref="R31:S31"/>
    <mergeCell ref="A32:B32"/>
    <mergeCell ref="C32:D32"/>
    <mergeCell ref="F32:H32"/>
    <mergeCell ref="I32:K32"/>
    <mergeCell ref="L32:M32"/>
    <mergeCell ref="N32:O32"/>
    <mergeCell ref="P32:Q32"/>
    <mergeCell ref="R32:S32"/>
    <mergeCell ref="A31:B31"/>
    <mergeCell ref="C31:D31"/>
    <mergeCell ref="F31:H31"/>
    <mergeCell ref="I31:K31"/>
    <mergeCell ref="L31:M31"/>
    <mergeCell ref="N31:O31"/>
    <mergeCell ref="P29:Q29"/>
    <mergeCell ref="R29:S29"/>
    <mergeCell ref="A30:B30"/>
    <mergeCell ref="C30:D30"/>
    <mergeCell ref="F30:H30"/>
    <mergeCell ref="I30:K30"/>
    <mergeCell ref="L30:M30"/>
    <mergeCell ref="N30:O30"/>
    <mergeCell ref="P30:Q30"/>
    <mergeCell ref="R30:S30"/>
    <mergeCell ref="A29:B29"/>
    <mergeCell ref="C29:D29"/>
    <mergeCell ref="F29:H29"/>
    <mergeCell ref="I29:K29"/>
    <mergeCell ref="L29:M29"/>
    <mergeCell ref="N29:O29"/>
    <mergeCell ref="P27:Q27"/>
    <mergeCell ref="R27:S27"/>
    <mergeCell ref="A28:B28"/>
    <mergeCell ref="C28:D28"/>
    <mergeCell ref="F28:H28"/>
    <mergeCell ref="I28:K28"/>
    <mergeCell ref="L28:M28"/>
    <mergeCell ref="N28:O28"/>
    <mergeCell ref="P28:Q28"/>
    <mergeCell ref="R28:S28"/>
    <mergeCell ref="A27:B27"/>
    <mergeCell ref="C27:D27"/>
    <mergeCell ref="F27:H27"/>
    <mergeCell ref="I27:K27"/>
    <mergeCell ref="L27:M27"/>
    <mergeCell ref="N27:O27"/>
    <mergeCell ref="P25:Q25"/>
    <mergeCell ref="R25:S25"/>
    <mergeCell ref="A26:B26"/>
    <mergeCell ref="C26:D26"/>
    <mergeCell ref="F26:H26"/>
    <mergeCell ref="I26:K26"/>
    <mergeCell ref="L26:M26"/>
    <mergeCell ref="N26:O26"/>
    <mergeCell ref="P26:Q26"/>
    <mergeCell ref="R26:S26"/>
    <mergeCell ref="A25:B25"/>
    <mergeCell ref="C25:D25"/>
    <mergeCell ref="F25:H25"/>
    <mergeCell ref="I25:K25"/>
    <mergeCell ref="L25:M25"/>
    <mergeCell ref="N25:O25"/>
    <mergeCell ref="P23:Q23"/>
    <mergeCell ref="R23:S23"/>
    <mergeCell ref="A24:B24"/>
    <mergeCell ref="C24:D24"/>
    <mergeCell ref="F24:H24"/>
    <mergeCell ref="I24:K24"/>
    <mergeCell ref="L24:M24"/>
    <mergeCell ref="N24:O24"/>
    <mergeCell ref="P24:Q24"/>
    <mergeCell ref="R24:S24"/>
    <mergeCell ref="A23:B23"/>
    <mergeCell ref="C23:D23"/>
    <mergeCell ref="F23:H23"/>
    <mergeCell ref="I23:K23"/>
    <mergeCell ref="L23:M23"/>
    <mergeCell ref="N23:O23"/>
    <mergeCell ref="P21:Q21"/>
    <mergeCell ref="R21:S21"/>
    <mergeCell ref="A22:B22"/>
    <mergeCell ref="C22:D22"/>
    <mergeCell ref="F22:H22"/>
    <mergeCell ref="I22:K22"/>
    <mergeCell ref="L22:M22"/>
    <mergeCell ref="N22:O22"/>
    <mergeCell ref="P22:Q22"/>
    <mergeCell ref="R22:S22"/>
    <mergeCell ref="A21:B21"/>
    <mergeCell ref="C21:D21"/>
    <mergeCell ref="F21:H21"/>
    <mergeCell ref="I21:K21"/>
    <mergeCell ref="L21:M21"/>
    <mergeCell ref="N21:O21"/>
    <mergeCell ref="P19:Q19"/>
    <mergeCell ref="R19:S19"/>
    <mergeCell ref="A20:B20"/>
    <mergeCell ref="C20:D20"/>
    <mergeCell ref="F20:H20"/>
    <mergeCell ref="I20:K20"/>
    <mergeCell ref="L20:M20"/>
    <mergeCell ref="N20:O20"/>
    <mergeCell ref="P20:Q20"/>
    <mergeCell ref="R20:S20"/>
    <mergeCell ref="A19:B19"/>
    <mergeCell ref="C19:D19"/>
    <mergeCell ref="F19:H19"/>
    <mergeCell ref="I19:K19"/>
    <mergeCell ref="L19:M19"/>
    <mergeCell ref="N19:O19"/>
    <mergeCell ref="P17:Q17"/>
    <mergeCell ref="R17:S17"/>
    <mergeCell ref="A18:B18"/>
    <mergeCell ref="C18:D18"/>
    <mergeCell ref="F18:H18"/>
    <mergeCell ref="I18:K18"/>
    <mergeCell ref="L18:M18"/>
    <mergeCell ref="N18:O18"/>
    <mergeCell ref="P18:Q18"/>
    <mergeCell ref="R18:S18"/>
    <mergeCell ref="A17:B17"/>
    <mergeCell ref="C17:D17"/>
    <mergeCell ref="F17:H17"/>
    <mergeCell ref="I17:K17"/>
    <mergeCell ref="L17:M17"/>
    <mergeCell ref="N17:O17"/>
    <mergeCell ref="P15:Q15"/>
    <mergeCell ref="R15:S15"/>
    <mergeCell ref="A16:B16"/>
    <mergeCell ref="C16:D16"/>
    <mergeCell ref="F16:H16"/>
    <mergeCell ref="I16:K16"/>
    <mergeCell ref="L16:M16"/>
    <mergeCell ref="N16:O16"/>
    <mergeCell ref="P16:Q16"/>
    <mergeCell ref="R16:S16"/>
    <mergeCell ref="A15:B15"/>
    <mergeCell ref="C15:D15"/>
    <mergeCell ref="F15:H15"/>
    <mergeCell ref="I15:K15"/>
    <mergeCell ref="L15:M15"/>
    <mergeCell ref="N15:O15"/>
    <mergeCell ref="P13:Q13"/>
    <mergeCell ref="R13:S13"/>
    <mergeCell ref="A14:B14"/>
    <mergeCell ref="C14:D14"/>
    <mergeCell ref="F14:H14"/>
    <mergeCell ref="I14:K14"/>
    <mergeCell ref="L14:M14"/>
    <mergeCell ref="N14:O14"/>
    <mergeCell ref="P14:Q14"/>
    <mergeCell ref="R14:S14"/>
    <mergeCell ref="A13:B13"/>
    <mergeCell ref="C13:D13"/>
    <mergeCell ref="F13:H13"/>
    <mergeCell ref="I13:K13"/>
    <mergeCell ref="L13:M13"/>
    <mergeCell ref="N13:O13"/>
    <mergeCell ref="P11:Q11"/>
    <mergeCell ref="R11:S11"/>
    <mergeCell ref="A12:B12"/>
    <mergeCell ref="C12:D12"/>
    <mergeCell ref="F12:H12"/>
    <mergeCell ref="I12:K12"/>
    <mergeCell ref="L12:M12"/>
    <mergeCell ref="N12:O12"/>
    <mergeCell ref="P12:Q12"/>
    <mergeCell ref="R12:S12"/>
    <mergeCell ref="A11:B11"/>
    <mergeCell ref="C11:D11"/>
    <mergeCell ref="F11:H11"/>
    <mergeCell ref="I11:K11"/>
    <mergeCell ref="L11:M11"/>
    <mergeCell ref="N11:O11"/>
    <mergeCell ref="R9:S9"/>
    <mergeCell ref="A10:B10"/>
    <mergeCell ref="C10:D10"/>
    <mergeCell ref="F10:H10"/>
    <mergeCell ref="I10:K10"/>
    <mergeCell ref="L10:M10"/>
    <mergeCell ref="N10:O10"/>
    <mergeCell ref="P10:Q10"/>
    <mergeCell ref="R10:S10"/>
    <mergeCell ref="N7:O8"/>
    <mergeCell ref="P7:Q8"/>
    <mergeCell ref="R7:S8"/>
    <mergeCell ref="A9:B9"/>
    <mergeCell ref="C9:D9"/>
    <mergeCell ref="F9:H9"/>
    <mergeCell ref="I9:K9"/>
    <mergeCell ref="L9:M9"/>
    <mergeCell ref="N9:O9"/>
    <mergeCell ref="P9:Q9"/>
    <mergeCell ref="A7:B8"/>
    <mergeCell ref="C7:D8"/>
    <mergeCell ref="E7:E8"/>
    <mergeCell ref="F7:H8"/>
    <mergeCell ref="I7:K8"/>
    <mergeCell ref="L7:M8"/>
    <mergeCell ref="A1:S1"/>
    <mergeCell ref="A3:B3"/>
    <mergeCell ref="C3:S3"/>
    <mergeCell ref="A4:B4"/>
    <mergeCell ref="C4:S4"/>
    <mergeCell ref="A5:B5"/>
    <mergeCell ref="C5:S5"/>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201"/>
  <sheetViews>
    <sheetView showGridLines="0" zoomScalePageLayoutView="0" workbookViewId="0" topLeftCell="A1">
      <selection activeCell="A7" sqref="A7:B8"/>
    </sheetView>
  </sheetViews>
  <sheetFormatPr defaultColWidth="9.140625" defaultRowHeight="12.75"/>
  <cols>
    <col min="1" max="1" width="5.140625" style="92" customWidth="1"/>
    <col min="2" max="2" width="42.57421875" style="93" customWidth="1"/>
    <col min="3" max="3" width="4.7109375" style="94" customWidth="1"/>
    <col min="4" max="5" width="12.8515625" style="92" customWidth="1"/>
    <col min="6" max="11" width="9.140625" style="170" customWidth="1"/>
    <col min="12" max="16384" width="9.140625" style="92" customWidth="1"/>
  </cols>
  <sheetData>
    <row r="1" spans="1:11" s="95" customFormat="1" ht="10.5" customHeight="1">
      <c r="A1" s="311" t="s">
        <v>882</v>
      </c>
      <c r="B1" s="311"/>
      <c r="C1" s="311"/>
      <c r="D1" s="311"/>
      <c r="E1" s="311"/>
      <c r="F1" s="171"/>
      <c r="G1" s="171"/>
      <c r="H1" s="171"/>
      <c r="I1" s="171"/>
      <c r="J1" s="171"/>
      <c r="K1" s="171"/>
    </row>
    <row r="2" spans="1:6" s="95" customFormat="1" ht="15" customHeight="1">
      <c r="A2" s="312" t="s">
        <v>129</v>
      </c>
      <c r="B2" s="312"/>
      <c r="C2" s="313"/>
      <c r="D2" s="313"/>
      <c r="E2" s="313"/>
      <c r="F2" s="108"/>
    </row>
    <row r="3" spans="1:11" ht="15" customHeight="1">
      <c r="A3" s="312" t="s">
        <v>130</v>
      </c>
      <c r="B3" s="312"/>
      <c r="C3" s="328"/>
      <c r="D3" s="328"/>
      <c r="E3" s="328"/>
      <c r="F3" s="108"/>
      <c r="G3" s="92"/>
      <c r="H3" s="92"/>
      <c r="I3" s="92"/>
      <c r="J3" s="92"/>
      <c r="K3" s="92"/>
    </row>
    <row r="4" spans="1:5" ht="15.75">
      <c r="A4" s="312" t="s">
        <v>131</v>
      </c>
      <c r="B4" s="312"/>
      <c r="C4" s="299" t="str">
        <f>IF(ISBLANK(Polročná_správa!B12),"  ",Polročná_správa!B12)</f>
        <v>CHEMINVEST, a. s.</v>
      </c>
      <c r="D4" s="299"/>
      <c r="E4" s="299"/>
    </row>
    <row r="5" spans="1:5" ht="15.75">
      <c r="A5" s="314" t="s">
        <v>6</v>
      </c>
      <c r="B5" s="314"/>
      <c r="C5" s="299" t="str">
        <f>IF(ISBLANK(Polročná_správa!E6),"  ",Polročná_správa!E6)</f>
        <v>00677957</v>
      </c>
      <c r="D5" s="299"/>
      <c r="E5" s="299"/>
    </row>
    <row r="6" spans="1:5" ht="11.25" customHeight="1">
      <c r="A6" s="97"/>
      <c r="B6" s="98"/>
      <c r="C6" s="99"/>
      <c r="D6" s="97"/>
      <c r="E6" s="97"/>
    </row>
    <row r="7" spans="1:5" ht="12.75" customHeight="1">
      <c r="A7" s="315" t="s">
        <v>873</v>
      </c>
      <c r="B7" s="315"/>
      <c r="C7" s="315" t="s">
        <v>874</v>
      </c>
      <c r="D7" s="369" t="s">
        <v>875</v>
      </c>
      <c r="E7" s="369" t="s">
        <v>878</v>
      </c>
    </row>
    <row r="8" spans="1:5" ht="46.5" customHeight="1">
      <c r="A8" s="315"/>
      <c r="B8" s="315"/>
      <c r="C8" s="315"/>
      <c r="D8" s="369"/>
      <c r="E8" s="369" t="s">
        <v>138</v>
      </c>
    </row>
    <row r="9" spans="1:5" ht="9.75">
      <c r="A9" s="370"/>
      <c r="B9" s="370"/>
      <c r="C9" s="172"/>
      <c r="D9" s="173"/>
      <c r="E9" s="173"/>
    </row>
    <row r="10" spans="1:5" ht="9.75">
      <c r="A10" s="370"/>
      <c r="B10" s="370"/>
      <c r="C10" s="172"/>
      <c r="D10" s="165"/>
      <c r="E10" s="165"/>
    </row>
    <row r="11" spans="1:5" ht="9.75">
      <c r="A11" s="370"/>
      <c r="B11" s="370"/>
      <c r="C11" s="172"/>
      <c r="D11" s="173"/>
      <c r="E11" s="173"/>
    </row>
    <row r="12" spans="1:5" ht="9.75">
      <c r="A12" s="370"/>
      <c r="B12" s="370"/>
      <c r="C12" s="172"/>
      <c r="D12" s="173"/>
      <c r="E12" s="173"/>
    </row>
    <row r="13" spans="1:5" ht="9.75">
      <c r="A13" s="370"/>
      <c r="B13" s="370"/>
      <c r="C13" s="172"/>
      <c r="D13" s="165"/>
      <c r="E13" s="165"/>
    </row>
    <row r="14" spans="1:5" ht="9.75">
      <c r="A14" s="370"/>
      <c r="B14" s="370"/>
      <c r="C14" s="172"/>
      <c r="D14" s="165"/>
      <c r="E14" s="165"/>
    </row>
    <row r="15" spans="1:5" ht="9.75">
      <c r="A15" s="370"/>
      <c r="B15" s="370"/>
      <c r="C15" s="172"/>
      <c r="D15" s="165"/>
      <c r="E15" s="165"/>
    </row>
    <row r="16" spans="1:5" ht="9.75">
      <c r="A16" s="370"/>
      <c r="B16" s="370"/>
      <c r="C16" s="172"/>
      <c r="D16" s="165"/>
      <c r="E16" s="165"/>
    </row>
    <row r="17" spans="1:5" ht="9.75">
      <c r="A17" s="370"/>
      <c r="B17" s="370"/>
      <c r="C17" s="172"/>
      <c r="D17" s="165"/>
      <c r="E17" s="165"/>
    </row>
    <row r="18" spans="1:5" ht="9.75">
      <c r="A18" s="370"/>
      <c r="B18" s="370"/>
      <c r="C18" s="172"/>
      <c r="D18" s="165"/>
      <c r="E18" s="165"/>
    </row>
    <row r="19" spans="1:5" ht="9.75">
      <c r="A19" s="370"/>
      <c r="B19" s="370"/>
      <c r="C19" s="172"/>
      <c r="D19" s="165"/>
      <c r="E19" s="165"/>
    </row>
    <row r="20" spans="1:5" ht="9.75">
      <c r="A20" s="370"/>
      <c r="B20" s="370"/>
      <c r="C20" s="172"/>
      <c r="D20" s="165"/>
      <c r="E20" s="165"/>
    </row>
    <row r="21" spans="1:5" ht="9.75">
      <c r="A21" s="370"/>
      <c r="B21" s="370"/>
      <c r="C21" s="172"/>
      <c r="D21" s="173"/>
      <c r="E21" s="173"/>
    </row>
    <row r="22" spans="1:5" ht="9.75">
      <c r="A22" s="370"/>
      <c r="B22" s="370"/>
      <c r="C22" s="172"/>
      <c r="D22" s="165"/>
      <c r="E22" s="165"/>
    </row>
    <row r="23" spans="1:5" ht="9.75">
      <c r="A23" s="370"/>
      <c r="B23" s="370"/>
      <c r="C23" s="172"/>
      <c r="D23" s="165"/>
      <c r="E23" s="165"/>
    </row>
    <row r="24" spans="1:5" ht="9.75">
      <c r="A24" s="370"/>
      <c r="B24" s="370"/>
      <c r="C24" s="172"/>
      <c r="D24" s="165"/>
      <c r="E24" s="165"/>
    </row>
    <row r="25" spans="1:5" ht="9.75">
      <c r="A25" s="370"/>
      <c r="B25" s="370"/>
      <c r="C25" s="172"/>
      <c r="D25" s="165"/>
      <c r="E25" s="165"/>
    </row>
    <row r="26" spans="1:5" ht="9.75">
      <c r="A26" s="370"/>
      <c r="B26" s="370"/>
      <c r="C26" s="172"/>
      <c r="D26" s="165"/>
      <c r="E26" s="165"/>
    </row>
    <row r="27" spans="1:5" ht="9.75">
      <c r="A27" s="370"/>
      <c r="B27" s="370"/>
      <c r="C27" s="172"/>
      <c r="D27" s="165"/>
      <c r="E27" s="165"/>
    </row>
    <row r="28" spans="1:5" ht="9.75">
      <c r="A28" s="370"/>
      <c r="B28" s="370"/>
      <c r="C28" s="172"/>
      <c r="D28" s="165"/>
      <c r="E28" s="165"/>
    </row>
    <row r="29" spans="1:5" ht="9.75">
      <c r="A29" s="370"/>
      <c r="B29" s="370"/>
      <c r="C29" s="172"/>
      <c r="D29" s="165"/>
      <c r="E29" s="165"/>
    </row>
    <row r="30" spans="1:5" ht="9.75">
      <c r="A30" s="370"/>
      <c r="B30" s="370"/>
      <c r="C30" s="172"/>
      <c r="D30" s="165"/>
      <c r="E30" s="165"/>
    </row>
    <row r="31" spans="1:5" ht="9.75">
      <c r="A31" s="370"/>
      <c r="B31" s="370"/>
      <c r="C31" s="172"/>
      <c r="D31" s="173"/>
      <c r="E31" s="173"/>
    </row>
    <row r="32" spans="1:5" ht="9.75">
      <c r="A32" s="370"/>
      <c r="B32" s="370"/>
      <c r="C32" s="172"/>
      <c r="D32" s="165"/>
      <c r="E32" s="165"/>
    </row>
    <row r="33" spans="1:5" ht="9.75">
      <c r="A33" s="370"/>
      <c r="B33" s="370"/>
      <c r="C33" s="172"/>
      <c r="D33" s="165"/>
      <c r="E33" s="165"/>
    </row>
    <row r="34" spans="1:5" ht="9.75">
      <c r="A34" s="370"/>
      <c r="B34" s="370"/>
      <c r="C34" s="172"/>
      <c r="D34" s="165"/>
      <c r="E34" s="165"/>
    </row>
    <row r="35" spans="1:5" ht="12.75" customHeight="1">
      <c r="A35" s="370"/>
      <c r="B35" s="370"/>
      <c r="C35" s="172"/>
      <c r="D35" s="165"/>
      <c r="E35" s="165"/>
    </row>
    <row r="36" spans="1:5" ht="12.75" customHeight="1">
      <c r="A36" s="370"/>
      <c r="B36" s="370"/>
      <c r="C36" s="172"/>
      <c r="D36" s="165"/>
      <c r="E36" s="165"/>
    </row>
    <row r="37" spans="1:5" ht="12.75" customHeight="1">
      <c r="A37" s="370"/>
      <c r="B37" s="370"/>
      <c r="C37" s="172"/>
      <c r="D37" s="165"/>
      <c r="E37" s="165"/>
    </row>
    <row r="38" spans="1:5" ht="12.75" customHeight="1">
      <c r="A38" s="370"/>
      <c r="B38" s="370"/>
      <c r="C38" s="172"/>
      <c r="D38" s="165"/>
      <c r="E38" s="165"/>
    </row>
    <row r="39" spans="1:5" ht="12.75" customHeight="1">
      <c r="A39" s="370"/>
      <c r="B39" s="370"/>
      <c r="C39" s="172"/>
      <c r="D39" s="165"/>
      <c r="E39" s="165"/>
    </row>
    <row r="40" spans="1:5" ht="12.75" customHeight="1">
      <c r="A40" s="370"/>
      <c r="B40" s="370"/>
      <c r="C40" s="172"/>
      <c r="D40" s="173"/>
      <c r="E40" s="173"/>
    </row>
    <row r="41" spans="1:5" ht="9.75">
      <c r="A41" s="370"/>
      <c r="B41" s="370"/>
      <c r="C41" s="172"/>
      <c r="D41" s="173"/>
      <c r="E41" s="173"/>
    </row>
    <row r="42" spans="1:5" ht="9.75">
      <c r="A42" s="370"/>
      <c r="B42" s="370"/>
      <c r="C42" s="172"/>
      <c r="D42" s="165"/>
      <c r="E42" s="165"/>
    </row>
    <row r="43" spans="1:5" ht="9.75">
      <c r="A43" s="370"/>
      <c r="B43" s="370"/>
      <c r="C43" s="172"/>
      <c r="D43" s="165"/>
      <c r="E43" s="165"/>
    </row>
    <row r="44" spans="1:5" ht="9.75">
      <c r="A44" s="370"/>
      <c r="B44" s="370"/>
      <c r="C44" s="172"/>
      <c r="D44" s="165"/>
      <c r="E44" s="165"/>
    </row>
    <row r="45" spans="1:5" ht="9.75">
      <c r="A45" s="370"/>
      <c r="B45" s="370"/>
      <c r="C45" s="172"/>
      <c r="D45" s="165"/>
      <c r="E45" s="165"/>
    </row>
    <row r="46" spans="1:5" ht="9.75">
      <c r="A46" s="370"/>
      <c r="B46" s="370"/>
      <c r="C46" s="172"/>
      <c r="D46" s="165"/>
      <c r="E46" s="165"/>
    </row>
    <row r="47" spans="1:5" ht="9.75">
      <c r="A47" s="370"/>
      <c r="B47" s="370"/>
      <c r="C47" s="172"/>
      <c r="D47" s="165"/>
      <c r="E47" s="165"/>
    </row>
    <row r="48" spans="1:5" ht="9.75">
      <c r="A48" s="370"/>
      <c r="B48" s="370"/>
      <c r="C48" s="172"/>
      <c r="D48" s="165"/>
      <c r="E48" s="165"/>
    </row>
    <row r="49" spans="1:5" ht="9.75">
      <c r="A49" s="370"/>
      <c r="B49" s="370"/>
      <c r="C49" s="172"/>
      <c r="D49" s="173"/>
      <c r="E49" s="173"/>
    </row>
    <row r="50" spans="1:5" ht="9.75">
      <c r="A50" s="370"/>
      <c r="B50" s="370"/>
      <c r="C50" s="172"/>
      <c r="D50" s="165"/>
      <c r="E50" s="165"/>
    </row>
    <row r="51" spans="1:5" ht="9.75">
      <c r="A51" s="370"/>
      <c r="B51" s="370"/>
      <c r="C51" s="172"/>
      <c r="D51" s="165"/>
      <c r="E51" s="165"/>
    </row>
    <row r="52" spans="1:5" ht="9.75">
      <c r="A52" s="370"/>
      <c r="B52" s="370"/>
      <c r="C52" s="172"/>
      <c r="D52" s="165"/>
      <c r="E52" s="165"/>
    </row>
    <row r="53" spans="1:5" ht="9.75">
      <c r="A53" s="370"/>
      <c r="B53" s="370"/>
      <c r="C53" s="172"/>
      <c r="D53" s="165"/>
      <c r="E53" s="165"/>
    </row>
    <row r="54" spans="1:5" ht="12.75" customHeight="1">
      <c r="A54" s="370"/>
      <c r="B54" s="370"/>
      <c r="C54" s="172"/>
      <c r="D54" s="165"/>
      <c r="E54" s="165"/>
    </row>
    <row r="55" spans="1:5" ht="12.75" customHeight="1">
      <c r="A55" s="370"/>
      <c r="B55" s="370"/>
      <c r="C55" s="172"/>
      <c r="D55" s="165"/>
      <c r="E55" s="165"/>
    </row>
    <row r="56" spans="1:5" ht="12.75" customHeight="1">
      <c r="A56" s="370"/>
      <c r="B56" s="370"/>
      <c r="C56" s="172"/>
      <c r="D56" s="173"/>
      <c r="E56" s="173"/>
    </row>
    <row r="57" spans="1:5" ht="12.75" customHeight="1">
      <c r="A57" s="370"/>
      <c r="B57" s="370"/>
      <c r="C57" s="172"/>
      <c r="D57" s="165"/>
      <c r="E57" s="165"/>
    </row>
    <row r="58" spans="1:5" ht="12.75" customHeight="1">
      <c r="A58" s="370"/>
      <c r="B58" s="370"/>
      <c r="C58" s="172"/>
      <c r="D58" s="165"/>
      <c r="E58" s="165"/>
    </row>
    <row r="59" spans="1:5" ht="12.75" customHeight="1">
      <c r="A59" s="370"/>
      <c r="B59" s="370"/>
      <c r="C59" s="172"/>
      <c r="D59" s="165"/>
      <c r="E59" s="165"/>
    </row>
    <row r="60" spans="1:5" ht="12.75" customHeight="1">
      <c r="A60" s="370"/>
      <c r="B60" s="370"/>
      <c r="C60" s="172"/>
      <c r="D60" s="165"/>
      <c r="E60" s="165"/>
    </row>
    <row r="61" spans="1:5" ht="12.75" customHeight="1">
      <c r="A61" s="370"/>
      <c r="B61" s="370"/>
      <c r="C61" s="172"/>
      <c r="D61" s="165"/>
      <c r="E61" s="165"/>
    </row>
    <row r="62" spans="1:5" ht="12.75" customHeight="1">
      <c r="A62" s="370"/>
      <c r="B62" s="370"/>
      <c r="C62" s="172"/>
      <c r="D62" s="165"/>
      <c r="E62" s="165"/>
    </row>
    <row r="63" spans="1:5" ht="12.75" customHeight="1">
      <c r="A63" s="370"/>
      <c r="B63" s="370"/>
      <c r="C63" s="172"/>
      <c r="D63" s="165"/>
      <c r="E63" s="165"/>
    </row>
    <row r="64" spans="1:5" ht="12.75" customHeight="1">
      <c r="A64" s="370"/>
      <c r="B64" s="370"/>
      <c r="C64" s="172"/>
      <c r="D64" s="173"/>
      <c r="E64" s="173"/>
    </row>
    <row r="65" spans="1:5" ht="12.75" customHeight="1">
      <c r="A65" s="370"/>
      <c r="B65" s="370"/>
      <c r="C65" s="172"/>
      <c r="D65" s="165"/>
      <c r="E65" s="165"/>
    </row>
    <row r="66" spans="1:5" ht="12.75" customHeight="1">
      <c r="A66" s="370"/>
      <c r="B66" s="370"/>
      <c r="C66" s="172"/>
      <c r="D66" s="165"/>
      <c r="E66" s="165"/>
    </row>
    <row r="67" spans="1:5" ht="12.75" customHeight="1">
      <c r="A67" s="370"/>
      <c r="B67" s="370"/>
      <c r="C67" s="172"/>
      <c r="D67" s="165"/>
      <c r="E67" s="165"/>
    </row>
    <row r="68" spans="1:5" ht="12.75" customHeight="1">
      <c r="A68" s="370"/>
      <c r="B68" s="370"/>
      <c r="C68" s="172"/>
      <c r="D68" s="165"/>
      <c r="E68" s="165"/>
    </row>
    <row r="69" spans="1:5" ht="12.75" customHeight="1">
      <c r="A69" s="370"/>
      <c r="B69" s="370"/>
      <c r="C69" s="172"/>
      <c r="D69" s="165"/>
      <c r="E69" s="165"/>
    </row>
    <row r="70" spans="1:5" ht="12.75" customHeight="1">
      <c r="A70" s="370"/>
      <c r="B70" s="370"/>
      <c r="C70" s="172"/>
      <c r="D70" s="173"/>
      <c r="E70" s="173"/>
    </row>
    <row r="71" spans="1:5" ht="12.75" customHeight="1">
      <c r="A71" s="370"/>
      <c r="B71" s="370"/>
      <c r="C71" s="172"/>
      <c r="D71" s="165"/>
      <c r="E71" s="165"/>
    </row>
    <row r="72" spans="1:5" ht="12.75" customHeight="1">
      <c r="A72" s="370"/>
      <c r="B72" s="370"/>
      <c r="C72" s="172"/>
      <c r="D72" s="165"/>
      <c r="E72" s="165"/>
    </row>
    <row r="73" spans="1:5" ht="9.75">
      <c r="A73" s="370"/>
      <c r="B73" s="370"/>
      <c r="C73" s="172"/>
      <c r="D73" s="173"/>
      <c r="E73" s="173"/>
    </row>
    <row r="74" spans="1:5" ht="9.75">
      <c r="A74" s="170"/>
      <c r="B74" s="174"/>
      <c r="C74" s="175"/>
      <c r="D74" s="176"/>
      <c r="E74" s="176"/>
    </row>
    <row r="75" spans="1:5" ht="9.75">
      <c r="A75" s="170"/>
      <c r="B75" s="177"/>
      <c r="C75" s="175"/>
      <c r="D75" s="176"/>
      <c r="E75" s="176"/>
    </row>
    <row r="76" spans="1:5" ht="9.75">
      <c r="A76" s="170"/>
      <c r="B76" s="177"/>
      <c r="C76" s="175"/>
      <c r="D76" s="176"/>
      <c r="E76" s="176"/>
    </row>
    <row r="77" spans="1:5" ht="9.75">
      <c r="A77" s="170"/>
      <c r="B77" s="177"/>
      <c r="C77" s="175"/>
      <c r="D77" s="176"/>
      <c r="E77" s="176"/>
    </row>
    <row r="78" spans="1:5" ht="9.75">
      <c r="A78" s="170"/>
      <c r="B78" s="177"/>
      <c r="C78" s="175"/>
      <c r="D78" s="176"/>
      <c r="E78" s="176"/>
    </row>
    <row r="79" spans="1:5" ht="9.75">
      <c r="A79" s="170"/>
      <c r="B79" s="177"/>
      <c r="C79" s="175"/>
      <c r="D79" s="176"/>
      <c r="E79" s="176"/>
    </row>
    <row r="80" spans="1:5" ht="9.75">
      <c r="A80" s="170"/>
      <c r="B80" s="177"/>
      <c r="C80" s="175"/>
      <c r="D80" s="176"/>
      <c r="E80" s="176"/>
    </row>
    <row r="81" spans="1:5" ht="9.75">
      <c r="A81" s="170"/>
      <c r="B81" s="177"/>
      <c r="C81" s="175"/>
      <c r="D81" s="176"/>
      <c r="E81" s="176"/>
    </row>
    <row r="82" spans="1:5" ht="9.75">
      <c r="A82" s="170"/>
      <c r="B82" s="177"/>
      <c r="C82" s="175"/>
      <c r="D82" s="176"/>
      <c r="E82" s="176"/>
    </row>
    <row r="83" spans="1:5" ht="9.75">
      <c r="A83" s="170"/>
      <c r="B83" s="177"/>
      <c r="C83" s="175"/>
      <c r="D83" s="176"/>
      <c r="E83" s="176"/>
    </row>
    <row r="84" spans="1:5" ht="9.75">
      <c r="A84" s="170"/>
      <c r="B84" s="177"/>
      <c r="C84" s="175"/>
      <c r="D84" s="176"/>
      <c r="E84" s="176"/>
    </row>
    <row r="85" spans="1:5" ht="9.75">
      <c r="A85" s="170"/>
      <c r="B85" s="177"/>
      <c r="C85" s="175"/>
      <c r="D85" s="176"/>
      <c r="E85" s="176"/>
    </row>
    <row r="86" spans="1:5" ht="9.75">
      <c r="A86" s="170"/>
      <c r="B86" s="177"/>
      <c r="C86" s="175"/>
      <c r="D86" s="176"/>
      <c r="E86" s="176"/>
    </row>
    <row r="87" spans="1:5" ht="9.75">
      <c r="A87" s="170"/>
      <c r="B87" s="177"/>
      <c r="C87" s="175"/>
      <c r="D87" s="176"/>
      <c r="E87" s="176"/>
    </row>
    <row r="88" spans="1:5" ht="9.75">
      <c r="A88" s="170"/>
      <c r="B88" s="177"/>
      <c r="C88" s="175"/>
      <c r="D88" s="176"/>
      <c r="E88" s="176"/>
    </row>
    <row r="89" spans="1:5" ht="9.75">
      <c r="A89" s="170"/>
      <c r="B89" s="177"/>
      <c r="C89" s="175"/>
      <c r="D89" s="176"/>
      <c r="E89" s="176"/>
    </row>
    <row r="90" spans="1:5" ht="9.75">
      <c r="A90" s="170"/>
      <c r="B90" s="177"/>
      <c r="C90" s="175"/>
      <c r="D90" s="176"/>
      <c r="E90" s="176"/>
    </row>
    <row r="91" spans="1:5" ht="9.75">
      <c r="A91" s="170"/>
      <c r="B91" s="177"/>
      <c r="C91" s="175"/>
      <c r="D91" s="176"/>
      <c r="E91" s="176"/>
    </row>
    <row r="92" spans="1:5" ht="9.75">
      <c r="A92" s="170"/>
      <c r="B92" s="177"/>
      <c r="C92" s="175"/>
      <c r="D92" s="176"/>
      <c r="E92" s="176"/>
    </row>
    <row r="93" spans="1:5" ht="9.75">
      <c r="A93" s="170"/>
      <c r="B93" s="177"/>
      <c r="C93" s="175"/>
      <c r="D93" s="176"/>
      <c r="E93" s="176"/>
    </row>
    <row r="94" spans="1:5" ht="9.75">
      <c r="A94" s="170"/>
      <c r="B94" s="177"/>
      <c r="C94" s="175"/>
      <c r="D94" s="176"/>
      <c r="E94" s="176"/>
    </row>
    <row r="95" spans="1:5" ht="9.75">
      <c r="A95" s="170"/>
      <c r="B95" s="177"/>
      <c r="C95" s="175"/>
      <c r="D95" s="176"/>
      <c r="E95" s="176"/>
    </row>
    <row r="96" spans="1:5" ht="9.75">
      <c r="A96" s="170"/>
      <c r="B96" s="177"/>
      <c r="C96" s="175"/>
      <c r="D96" s="176"/>
      <c r="E96" s="176"/>
    </row>
    <row r="97" spans="2:5" s="170" customFormat="1" ht="9.75">
      <c r="B97" s="177"/>
      <c r="C97" s="175"/>
      <c r="D97" s="176"/>
      <c r="E97" s="176"/>
    </row>
    <row r="98" spans="2:5" s="170" customFormat="1" ht="9.75">
      <c r="B98" s="177"/>
      <c r="C98" s="175"/>
      <c r="D98" s="176"/>
      <c r="E98" s="176"/>
    </row>
    <row r="99" spans="2:5" s="170" customFormat="1" ht="9.75">
      <c r="B99" s="177"/>
      <c r="C99" s="175"/>
      <c r="D99" s="176"/>
      <c r="E99" s="176"/>
    </row>
    <row r="100" spans="2:5" s="170" customFormat="1" ht="9.75">
      <c r="B100" s="177"/>
      <c r="C100" s="175"/>
      <c r="D100" s="176"/>
      <c r="E100" s="176"/>
    </row>
    <row r="101" spans="2:5" s="170" customFormat="1" ht="9.75">
      <c r="B101" s="177"/>
      <c r="C101" s="175"/>
      <c r="D101" s="176"/>
      <c r="E101" s="176"/>
    </row>
    <row r="102" spans="2:5" s="170" customFormat="1" ht="9.75">
      <c r="B102" s="177"/>
      <c r="C102" s="175"/>
      <c r="D102" s="176"/>
      <c r="E102" s="176"/>
    </row>
    <row r="103" spans="2:5" s="170" customFormat="1" ht="9.75">
      <c r="B103" s="177"/>
      <c r="C103" s="175"/>
      <c r="D103" s="176"/>
      <c r="E103" s="176"/>
    </row>
    <row r="104" spans="2:5" s="170" customFormat="1" ht="9.75">
      <c r="B104" s="177"/>
      <c r="C104" s="175"/>
      <c r="D104" s="176"/>
      <c r="E104" s="176"/>
    </row>
    <row r="105" spans="4:5" ht="9.75">
      <c r="D105" s="106"/>
      <c r="E105" s="106"/>
    </row>
    <row r="106" spans="4:5" ht="9.75">
      <c r="D106" s="106"/>
      <c r="E106" s="106"/>
    </row>
    <row r="107" spans="4:5" ht="9.75">
      <c r="D107" s="106"/>
      <c r="E107" s="106"/>
    </row>
    <row r="108" spans="4:5" ht="9.75">
      <c r="D108" s="106"/>
      <c r="E108" s="106"/>
    </row>
    <row r="109" spans="4:5" ht="9.75">
      <c r="D109" s="106"/>
      <c r="E109" s="106"/>
    </row>
    <row r="110" spans="4:5" ht="9.75">
      <c r="D110" s="106"/>
      <c r="E110" s="106"/>
    </row>
    <row r="111" spans="4:5" ht="9.75">
      <c r="D111" s="106"/>
      <c r="E111" s="106"/>
    </row>
    <row r="112" spans="4:5" ht="9.75">
      <c r="D112" s="106"/>
      <c r="E112" s="106"/>
    </row>
    <row r="113" spans="4:5" ht="9.75">
      <c r="D113" s="106"/>
      <c r="E113" s="106"/>
    </row>
    <row r="114" spans="4:5" ht="9.75">
      <c r="D114" s="106"/>
      <c r="E114" s="106"/>
    </row>
    <row r="115" spans="4:5" ht="9.75">
      <c r="D115" s="106"/>
      <c r="E115" s="106"/>
    </row>
    <row r="116" spans="4:5" ht="9.75">
      <c r="D116" s="106"/>
      <c r="E116" s="106"/>
    </row>
    <row r="117" spans="4:5" ht="9.75">
      <c r="D117" s="106"/>
      <c r="E117" s="106"/>
    </row>
    <row r="118" spans="4:5" ht="9.75">
      <c r="D118" s="106"/>
      <c r="E118" s="106"/>
    </row>
    <row r="119" spans="4:5" ht="9.75">
      <c r="D119" s="106"/>
      <c r="E119" s="106"/>
    </row>
    <row r="120" spans="4:5" ht="9.75">
      <c r="D120" s="106"/>
      <c r="E120" s="106"/>
    </row>
    <row r="121" spans="4:5" ht="9.75">
      <c r="D121" s="106"/>
      <c r="E121" s="106"/>
    </row>
    <row r="122" spans="4:5" ht="9.75">
      <c r="D122" s="106"/>
      <c r="E122" s="106"/>
    </row>
    <row r="123" spans="4:5" ht="9.75">
      <c r="D123" s="106"/>
      <c r="E123" s="106"/>
    </row>
    <row r="124" spans="4:5" ht="9.75">
      <c r="D124" s="106"/>
      <c r="E124" s="106"/>
    </row>
    <row r="125" spans="4:5" ht="9.75">
      <c r="D125" s="106"/>
      <c r="E125" s="106"/>
    </row>
    <row r="126" spans="4:5" ht="9.75">
      <c r="D126" s="106"/>
      <c r="E126" s="106"/>
    </row>
    <row r="127" spans="4:5" ht="9.75">
      <c r="D127" s="106"/>
      <c r="E127" s="106"/>
    </row>
    <row r="128" spans="4:5" ht="9.75">
      <c r="D128" s="106"/>
      <c r="E128" s="106"/>
    </row>
    <row r="129" spans="4:5" ht="9.75">
      <c r="D129" s="106"/>
      <c r="E129" s="106"/>
    </row>
    <row r="130" spans="4:5" ht="9.75">
      <c r="D130" s="106"/>
      <c r="E130" s="106"/>
    </row>
    <row r="131" spans="4:5" ht="9.75">
      <c r="D131" s="106"/>
      <c r="E131" s="106"/>
    </row>
    <row r="132" spans="4:5" ht="9.75">
      <c r="D132" s="106"/>
      <c r="E132" s="106"/>
    </row>
    <row r="133" spans="4:5" ht="9.75">
      <c r="D133" s="106"/>
      <c r="E133" s="106"/>
    </row>
    <row r="134" spans="4:5" ht="9.75">
      <c r="D134" s="106"/>
      <c r="E134" s="106"/>
    </row>
    <row r="135" spans="4:5" ht="9.75">
      <c r="D135" s="106"/>
      <c r="E135" s="106"/>
    </row>
    <row r="136" spans="4:5" ht="9.75">
      <c r="D136" s="106"/>
      <c r="E136" s="106"/>
    </row>
    <row r="137" spans="4:5" ht="9.75">
      <c r="D137" s="106"/>
      <c r="E137" s="106"/>
    </row>
    <row r="138" spans="4:5" ht="9.75">
      <c r="D138" s="106"/>
      <c r="E138" s="106"/>
    </row>
    <row r="139" spans="4:5" ht="9.75">
      <c r="D139" s="106"/>
      <c r="E139" s="106"/>
    </row>
    <row r="140" spans="4:5" ht="9.75">
      <c r="D140" s="106"/>
      <c r="E140" s="106"/>
    </row>
    <row r="141" spans="4:5" ht="9.75">
      <c r="D141" s="106"/>
      <c r="E141" s="106"/>
    </row>
    <row r="142" spans="4:5" ht="9.75">
      <c r="D142" s="106"/>
      <c r="E142" s="106"/>
    </row>
    <row r="143" spans="4:5" ht="9.75">
      <c r="D143" s="106"/>
      <c r="E143" s="106"/>
    </row>
    <row r="144" spans="4:5" ht="9.75">
      <c r="D144" s="106"/>
      <c r="E144" s="106"/>
    </row>
    <row r="145" spans="4:5" ht="9.75">
      <c r="D145" s="106"/>
      <c r="E145" s="106"/>
    </row>
    <row r="146" spans="4:5" ht="9.75">
      <c r="D146" s="106"/>
      <c r="E146" s="106"/>
    </row>
    <row r="147" spans="4:5" ht="9.75">
      <c r="D147" s="106"/>
      <c r="E147" s="106"/>
    </row>
    <row r="148" spans="4:5" ht="9.75">
      <c r="D148" s="106"/>
      <c r="E148" s="106"/>
    </row>
    <row r="149" spans="4:5" ht="9.75">
      <c r="D149" s="106"/>
      <c r="E149" s="106"/>
    </row>
    <row r="150" spans="4:5" ht="9.75">
      <c r="D150" s="106"/>
      <c r="E150" s="106"/>
    </row>
    <row r="151" spans="4:5" ht="9.75">
      <c r="D151" s="106"/>
      <c r="E151" s="106"/>
    </row>
    <row r="152" spans="4:5" ht="9.75">
      <c r="D152" s="106"/>
      <c r="E152" s="106"/>
    </row>
    <row r="153" spans="4:5" ht="9.75">
      <c r="D153" s="106"/>
      <c r="E153" s="106"/>
    </row>
    <row r="154" spans="4:5" ht="9.75">
      <c r="D154" s="106"/>
      <c r="E154" s="106"/>
    </row>
    <row r="155" spans="4:5" ht="9.75">
      <c r="D155" s="106"/>
      <c r="E155" s="106"/>
    </row>
    <row r="156" spans="4:5" ht="9.75">
      <c r="D156" s="106"/>
      <c r="E156" s="106"/>
    </row>
    <row r="157" spans="4:5" ht="9.75">
      <c r="D157" s="106"/>
      <c r="E157" s="106"/>
    </row>
    <row r="158" spans="4:5" ht="9.75">
      <c r="D158" s="106"/>
      <c r="E158" s="106"/>
    </row>
    <row r="159" spans="4:5" ht="9.75">
      <c r="D159" s="106"/>
      <c r="E159" s="106"/>
    </row>
    <row r="160" spans="4:5" ht="9.75">
      <c r="D160" s="106"/>
      <c r="E160" s="106"/>
    </row>
    <row r="161" spans="4:5" ht="9.75">
      <c r="D161" s="106"/>
      <c r="E161" s="106"/>
    </row>
    <row r="162" spans="4:5" ht="9.75">
      <c r="D162" s="106"/>
      <c r="E162" s="106"/>
    </row>
    <row r="163" spans="4:5" ht="9.75">
      <c r="D163" s="106"/>
      <c r="E163" s="106"/>
    </row>
    <row r="164" spans="4:5" ht="9.75">
      <c r="D164" s="106"/>
      <c r="E164" s="106"/>
    </row>
    <row r="165" spans="4:5" ht="9.75">
      <c r="D165" s="106"/>
      <c r="E165" s="106"/>
    </row>
    <row r="166" spans="4:5" ht="9.75">
      <c r="D166" s="106"/>
      <c r="E166" s="106"/>
    </row>
    <row r="167" spans="4:5" ht="9.75">
      <c r="D167" s="106"/>
      <c r="E167" s="106"/>
    </row>
    <row r="168" spans="4:5" ht="9.75">
      <c r="D168" s="106"/>
      <c r="E168" s="106"/>
    </row>
    <row r="169" spans="4:5" ht="9.75">
      <c r="D169" s="106"/>
      <c r="E169" s="106"/>
    </row>
    <row r="170" spans="4:5" ht="9.75">
      <c r="D170" s="106"/>
      <c r="E170" s="106"/>
    </row>
    <row r="171" spans="4:5" ht="9.75">
      <c r="D171" s="106"/>
      <c r="E171" s="106"/>
    </row>
    <row r="172" spans="4:5" ht="9.75">
      <c r="D172" s="106"/>
      <c r="E172" s="106"/>
    </row>
    <row r="173" spans="4:5" ht="9.75">
      <c r="D173" s="106"/>
      <c r="E173" s="106"/>
    </row>
    <row r="174" spans="4:5" ht="9.75">
      <c r="D174" s="106"/>
      <c r="E174" s="106"/>
    </row>
    <row r="175" spans="4:5" ht="9.75">
      <c r="D175" s="106"/>
      <c r="E175" s="106"/>
    </row>
    <row r="176" spans="4:5" ht="9.75">
      <c r="D176" s="106"/>
      <c r="E176" s="106"/>
    </row>
    <row r="177" spans="4:5" ht="9.75">
      <c r="D177" s="106"/>
      <c r="E177" s="106"/>
    </row>
    <row r="178" spans="4:5" ht="9.75">
      <c r="D178" s="106"/>
      <c r="E178" s="106"/>
    </row>
    <row r="179" spans="4:5" ht="9.75">
      <c r="D179" s="106"/>
      <c r="E179" s="106"/>
    </row>
    <row r="180" spans="4:5" ht="9.75">
      <c r="D180" s="106"/>
      <c r="E180" s="106"/>
    </row>
    <row r="181" spans="4:5" ht="9.75">
      <c r="D181" s="106"/>
      <c r="E181" s="106"/>
    </row>
    <row r="182" spans="4:5" ht="9.75">
      <c r="D182" s="106"/>
      <c r="E182" s="106"/>
    </row>
    <row r="183" spans="4:5" ht="9.75">
      <c r="D183" s="106"/>
      <c r="E183" s="106"/>
    </row>
    <row r="184" spans="4:5" ht="9.75">
      <c r="D184" s="106"/>
      <c r="E184" s="106"/>
    </row>
    <row r="185" spans="4:5" ht="9.75">
      <c r="D185" s="106"/>
      <c r="E185" s="106"/>
    </row>
    <row r="186" spans="4:5" ht="9.75">
      <c r="D186" s="106"/>
      <c r="E186" s="106"/>
    </row>
    <row r="187" spans="4:5" ht="9.75">
      <c r="D187" s="106"/>
      <c r="E187" s="106"/>
    </row>
    <row r="188" spans="4:5" ht="9.75">
      <c r="D188" s="106"/>
      <c r="E188" s="106"/>
    </row>
    <row r="189" spans="4:5" ht="9.75">
      <c r="D189" s="106"/>
      <c r="E189" s="106"/>
    </row>
    <row r="190" spans="4:5" ht="9.75">
      <c r="D190" s="106"/>
      <c r="E190" s="106"/>
    </row>
    <row r="191" spans="4:5" ht="9.75">
      <c r="D191" s="106"/>
      <c r="E191" s="106"/>
    </row>
    <row r="192" spans="4:5" ht="9.75">
      <c r="D192" s="106"/>
      <c r="E192" s="106"/>
    </row>
    <row r="193" spans="4:5" ht="9.75">
      <c r="D193" s="106"/>
      <c r="E193" s="106"/>
    </row>
    <row r="194" spans="4:5" ht="9.75">
      <c r="D194" s="106"/>
      <c r="E194" s="106"/>
    </row>
    <row r="195" spans="4:5" ht="9.75">
      <c r="D195" s="106"/>
      <c r="E195" s="106"/>
    </row>
    <row r="196" spans="4:5" ht="9.75">
      <c r="D196" s="106"/>
      <c r="E196" s="106"/>
    </row>
    <row r="197" spans="4:5" ht="9.75">
      <c r="D197" s="106"/>
      <c r="E197" s="106"/>
    </row>
    <row r="198" spans="4:5" ht="9.75">
      <c r="D198" s="106"/>
      <c r="E198" s="106"/>
    </row>
    <row r="199" spans="4:5" ht="9.75">
      <c r="D199" s="106"/>
      <c r="E199" s="106"/>
    </row>
    <row r="200" spans="4:5" ht="9.75">
      <c r="D200" s="106"/>
      <c r="E200" s="106"/>
    </row>
    <row r="201" spans="4:5" ht="9.75">
      <c r="D201" s="106"/>
      <c r="E201" s="106"/>
    </row>
  </sheetData>
  <sheetProtection sheet="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204"/>
  <sheetViews>
    <sheetView showGridLines="0" zoomScalePageLayoutView="0" workbookViewId="0" topLeftCell="A1">
      <selection activeCell="A8" sqref="A8:B9"/>
    </sheetView>
  </sheetViews>
  <sheetFormatPr defaultColWidth="9.140625" defaultRowHeight="12.75"/>
  <cols>
    <col min="1" max="1" width="6.00390625" style="92" customWidth="1"/>
    <col min="2" max="2" width="41.421875" style="93" customWidth="1"/>
    <col min="3" max="3" width="7.7109375" style="94" customWidth="1"/>
    <col min="4" max="5" width="19.140625" style="92" customWidth="1"/>
    <col min="6" max="10" width="9.140625" style="170" customWidth="1"/>
    <col min="11" max="16384" width="9.140625" style="92" customWidth="1"/>
  </cols>
  <sheetData>
    <row r="1" spans="1:8" ht="13.5" customHeight="1">
      <c r="A1" s="379" t="s">
        <v>883</v>
      </c>
      <c r="B1" s="379"/>
      <c r="C1" s="379"/>
      <c r="D1" s="379"/>
      <c r="E1" s="379"/>
      <c r="F1" s="182"/>
      <c r="G1" s="182"/>
      <c r="H1" s="182"/>
    </row>
    <row r="2" spans="1:8" ht="9.75">
      <c r="A2" s="183"/>
      <c r="B2" s="183"/>
      <c r="C2" s="183"/>
      <c r="D2" s="183"/>
      <c r="E2" s="183"/>
      <c r="F2" s="182"/>
      <c r="G2" s="182"/>
      <c r="H2" s="182"/>
    </row>
    <row r="3" spans="1:10" s="99" customFormat="1" ht="9.75" customHeight="1">
      <c r="A3" s="348" t="s">
        <v>131</v>
      </c>
      <c r="B3" s="348"/>
      <c r="C3" s="380" t="str">
        <f>IF(ISBLANK(Polročná_správa!B12),"   údaj nebol vyplnený   ",Polročná_správa!B12)</f>
        <v>CHEMINVEST, a. s.</v>
      </c>
      <c r="D3" s="380"/>
      <c r="E3" s="380"/>
      <c r="F3" s="184"/>
      <c r="G3" s="184"/>
      <c r="H3" s="184"/>
      <c r="I3" s="184"/>
      <c r="J3" s="184"/>
    </row>
    <row r="4" spans="1:10" s="99" customFormat="1" ht="11.25">
      <c r="A4" s="348" t="s">
        <v>6</v>
      </c>
      <c r="B4" s="348"/>
      <c r="C4" s="380" t="str">
        <f>IF(Polročná_správa!E6=0,"   údaj nebol vyplnený   ",Polročná_správa!E6)</f>
        <v>00677957</v>
      </c>
      <c r="D4" s="380"/>
      <c r="E4" s="380"/>
      <c r="F4" s="184"/>
      <c r="G4" s="184"/>
      <c r="H4" s="184"/>
      <c r="I4" s="184"/>
      <c r="J4" s="184"/>
    </row>
    <row r="5" spans="1:6" s="95" customFormat="1" ht="15.75">
      <c r="A5" s="312" t="s">
        <v>129</v>
      </c>
      <c r="B5" s="312"/>
      <c r="C5" s="313"/>
      <c r="D5" s="313"/>
      <c r="E5" s="313"/>
      <c r="F5" s="108"/>
    </row>
    <row r="6" spans="1:10" ht="15.75">
      <c r="A6" s="312" t="s">
        <v>130</v>
      </c>
      <c r="B6" s="312"/>
      <c r="C6" s="328"/>
      <c r="D6" s="328"/>
      <c r="E6" s="328"/>
      <c r="F6" s="108"/>
      <c r="G6" s="92"/>
      <c r="H6" s="92"/>
      <c r="I6" s="92"/>
      <c r="J6" s="92"/>
    </row>
    <row r="7" spans="1:10" ht="15.75">
      <c r="A7" s="185"/>
      <c r="B7" s="185"/>
      <c r="C7" s="108"/>
      <c r="D7" s="186"/>
      <c r="E7" s="186"/>
      <c r="F7" s="108"/>
      <c r="G7" s="92"/>
      <c r="H7" s="92"/>
      <c r="I7" s="92"/>
      <c r="J7" s="92"/>
    </row>
    <row r="8" spans="1:5" ht="20.25" customHeight="1">
      <c r="A8" s="381" t="s">
        <v>884</v>
      </c>
      <c r="B8" s="381"/>
      <c r="C8" s="382" t="s">
        <v>874</v>
      </c>
      <c r="D8" s="383" t="s">
        <v>135</v>
      </c>
      <c r="E8" s="384" t="s">
        <v>885</v>
      </c>
    </row>
    <row r="9" spans="1:5" ht="20.25" customHeight="1">
      <c r="A9" s="381"/>
      <c r="B9" s="381"/>
      <c r="C9" s="382"/>
      <c r="D9" s="383"/>
      <c r="E9" s="384"/>
    </row>
    <row r="10" spans="1:10" s="103" customFormat="1" ht="11.25" customHeight="1">
      <c r="A10" s="385"/>
      <c r="B10" s="385"/>
      <c r="C10" s="187"/>
      <c r="D10" s="188"/>
      <c r="E10" s="188"/>
      <c r="F10" s="189"/>
      <c r="G10" s="189"/>
      <c r="H10" s="189"/>
      <c r="I10" s="189"/>
      <c r="J10" s="189"/>
    </row>
    <row r="11" spans="1:10" s="103" customFormat="1" ht="11.25" customHeight="1">
      <c r="A11" s="386"/>
      <c r="B11" s="386"/>
      <c r="C11" s="190"/>
      <c r="D11" s="191"/>
      <c r="E11" s="191"/>
      <c r="F11" s="189"/>
      <c r="G11" s="189"/>
      <c r="H11" s="189"/>
      <c r="I11" s="189"/>
      <c r="J11" s="189"/>
    </row>
    <row r="12" spans="1:10" s="103" customFormat="1" ht="11.25" customHeight="1">
      <c r="A12" s="386"/>
      <c r="B12" s="386"/>
      <c r="C12" s="190"/>
      <c r="D12" s="191"/>
      <c r="E12" s="191"/>
      <c r="F12" s="189"/>
      <c r="G12" s="189"/>
      <c r="H12" s="189"/>
      <c r="I12" s="189"/>
      <c r="J12" s="189"/>
    </row>
    <row r="13" spans="1:10" s="103" customFormat="1" ht="11.25" customHeight="1">
      <c r="A13" s="386"/>
      <c r="B13" s="386"/>
      <c r="C13" s="190"/>
      <c r="D13" s="191"/>
      <c r="E13" s="191"/>
      <c r="F13" s="189"/>
      <c r="G13" s="189"/>
      <c r="H13" s="189"/>
      <c r="I13" s="189"/>
      <c r="J13" s="189"/>
    </row>
    <row r="14" spans="1:5" ht="11.25" customHeight="1">
      <c r="A14" s="386"/>
      <c r="B14" s="386"/>
      <c r="C14" s="190"/>
      <c r="D14" s="191"/>
      <c r="E14" s="191"/>
    </row>
    <row r="15" spans="1:5" ht="11.25" customHeight="1">
      <c r="A15" s="386"/>
      <c r="B15" s="386"/>
      <c r="C15" s="190"/>
      <c r="D15" s="191"/>
      <c r="E15" s="191"/>
    </row>
    <row r="16" spans="1:5" ht="11.25" customHeight="1">
      <c r="A16" s="386"/>
      <c r="B16" s="386"/>
      <c r="C16" s="190"/>
      <c r="D16" s="191"/>
      <c r="E16" s="191"/>
    </row>
    <row r="17" spans="1:5" ht="11.25" customHeight="1">
      <c r="A17" s="386"/>
      <c r="B17" s="386"/>
      <c r="C17" s="190"/>
      <c r="D17" s="191"/>
      <c r="E17" s="191"/>
    </row>
    <row r="18" spans="1:5" ht="11.25" customHeight="1">
      <c r="A18" s="386"/>
      <c r="B18" s="386"/>
      <c r="C18" s="190"/>
      <c r="D18" s="191"/>
      <c r="E18" s="191"/>
    </row>
    <row r="19" spans="1:5" ht="11.25" customHeight="1">
      <c r="A19" s="386"/>
      <c r="B19" s="386"/>
      <c r="C19" s="190"/>
      <c r="D19" s="191"/>
      <c r="E19" s="191"/>
    </row>
    <row r="20" spans="1:5" ht="11.25" customHeight="1">
      <c r="A20" s="386"/>
      <c r="B20" s="386"/>
      <c r="C20" s="190"/>
      <c r="D20" s="191"/>
      <c r="E20" s="191"/>
    </row>
    <row r="21" spans="1:5" ht="11.25" customHeight="1">
      <c r="A21" s="386"/>
      <c r="B21" s="386"/>
      <c r="C21" s="190"/>
      <c r="D21" s="191"/>
      <c r="E21" s="191"/>
    </row>
    <row r="22" spans="1:5" ht="11.25" customHeight="1">
      <c r="A22" s="386"/>
      <c r="B22" s="386"/>
      <c r="C22" s="190"/>
      <c r="D22" s="191"/>
      <c r="E22" s="191"/>
    </row>
    <row r="23" spans="1:5" ht="11.25" customHeight="1">
      <c r="A23" s="386"/>
      <c r="B23" s="386"/>
      <c r="C23" s="190"/>
      <c r="D23" s="191"/>
      <c r="E23" s="191"/>
    </row>
    <row r="24" spans="1:5" ht="11.25" customHeight="1">
      <c r="A24" s="386"/>
      <c r="B24" s="386"/>
      <c r="C24" s="190"/>
      <c r="D24" s="191"/>
      <c r="E24" s="191"/>
    </row>
    <row r="25" spans="1:5" ht="11.25" customHeight="1">
      <c r="A25" s="386"/>
      <c r="B25" s="386"/>
      <c r="C25" s="190"/>
      <c r="D25" s="191"/>
      <c r="E25" s="191"/>
    </row>
    <row r="26" spans="1:5" ht="11.25" customHeight="1">
      <c r="A26" s="386"/>
      <c r="B26" s="386"/>
      <c r="C26" s="190"/>
      <c r="D26" s="191"/>
      <c r="E26" s="191"/>
    </row>
    <row r="27" spans="1:5" ht="11.25" customHeight="1">
      <c r="A27" s="386"/>
      <c r="B27" s="386"/>
      <c r="C27" s="190"/>
      <c r="D27" s="191"/>
      <c r="E27" s="191"/>
    </row>
    <row r="28" spans="1:5" ht="11.25" customHeight="1">
      <c r="A28" s="386"/>
      <c r="B28" s="386"/>
      <c r="C28" s="190"/>
      <c r="D28" s="191"/>
      <c r="E28" s="191"/>
    </row>
    <row r="29" spans="1:5" ht="11.25" customHeight="1">
      <c r="A29" s="386"/>
      <c r="B29" s="386"/>
      <c r="C29" s="190"/>
      <c r="D29" s="191"/>
      <c r="E29" s="191"/>
    </row>
    <row r="30" spans="1:5" ht="11.25" customHeight="1">
      <c r="A30" s="386"/>
      <c r="B30" s="386"/>
      <c r="C30" s="190"/>
      <c r="D30" s="191"/>
      <c r="E30" s="191"/>
    </row>
    <row r="31" spans="1:5" ht="11.25" customHeight="1">
      <c r="A31" s="386"/>
      <c r="B31" s="386"/>
      <c r="C31" s="190"/>
      <c r="D31" s="191"/>
      <c r="E31" s="191"/>
    </row>
    <row r="32" spans="1:5" ht="11.25" customHeight="1">
      <c r="A32" s="386"/>
      <c r="B32" s="386"/>
      <c r="C32" s="190"/>
      <c r="D32" s="191"/>
      <c r="E32" s="191"/>
    </row>
    <row r="33" spans="1:5" ht="11.25" customHeight="1">
      <c r="A33" s="386"/>
      <c r="B33" s="386"/>
      <c r="C33" s="190"/>
      <c r="D33" s="191"/>
      <c r="E33" s="191"/>
    </row>
    <row r="34" spans="1:5" ht="11.25" customHeight="1">
      <c r="A34" s="386"/>
      <c r="B34" s="386"/>
      <c r="C34" s="190"/>
      <c r="D34" s="191"/>
      <c r="E34" s="191"/>
    </row>
    <row r="35" spans="1:5" ht="20.25" customHeight="1">
      <c r="A35" s="386"/>
      <c r="B35" s="386"/>
      <c r="C35" s="190"/>
      <c r="D35" s="191"/>
      <c r="E35" s="191"/>
    </row>
    <row r="36" spans="1:5" ht="11.25" customHeight="1">
      <c r="A36" s="386"/>
      <c r="B36" s="386"/>
      <c r="C36" s="190"/>
      <c r="D36" s="191"/>
      <c r="E36" s="191"/>
    </row>
    <row r="37" spans="1:5" ht="11.25" customHeight="1">
      <c r="A37" s="386"/>
      <c r="B37" s="386"/>
      <c r="C37" s="190"/>
      <c r="D37" s="191"/>
      <c r="E37" s="191"/>
    </row>
    <row r="38" spans="1:5" ht="11.25" customHeight="1">
      <c r="A38" s="386"/>
      <c r="B38" s="386"/>
      <c r="C38" s="190"/>
      <c r="D38" s="191"/>
      <c r="E38" s="191"/>
    </row>
    <row r="39" spans="1:5" ht="11.25" customHeight="1">
      <c r="A39" s="386"/>
      <c r="B39" s="386"/>
      <c r="C39" s="190"/>
      <c r="D39" s="191"/>
      <c r="E39" s="191"/>
    </row>
    <row r="40" spans="1:5" ht="11.25" customHeight="1">
      <c r="A40" s="386"/>
      <c r="B40" s="386"/>
      <c r="C40" s="190"/>
      <c r="D40" s="191"/>
      <c r="E40" s="191"/>
    </row>
    <row r="41" spans="1:5" ht="11.25" customHeight="1">
      <c r="A41" s="386"/>
      <c r="B41" s="386"/>
      <c r="C41" s="190"/>
      <c r="D41" s="191"/>
      <c r="E41" s="191"/>
    </row>
    <row r="42" spans="1:5" ht="11.25" customHeight="1">
      <c r="A42" s="386"/>
      <c r="B42" s="386"/>
      <c r="C42" s="190"/>
      <c r="D42" s="191"/>
      <c r="E42" s="191"/>
    </row>
    <row r="43" spans="1:5" ht="11.25" customHeight="1">
      <c r="A43" s="386"/>
      <c r="B43" s="386"/>
      <c r="C43" s="190"/>
      <c r="D43" s="191"/>
      <c r="E43" s="191"/>
    </row>
    <row r="44" spans="1:5" ht="11.25" customHeight="1">
      <c r="A44" s="386"/>
      <c r="B44" s="386"/>
      <c r="C44" s="190"/>
      <c r="D44" s="191"/>
      <c r="E44" s="191"/>
    </row>
    <row r="45" spans="1:5" ht="11.25" customHeight="1">
      <c r="A45" s="386"/>
      <c r="B45" s="386"/>
      <c r="C45" s="190"/>
      <c r="D45" s="191"/>
      <c r="E45" s="191"/>
    </row>
    <row r="46" spans="1:5" ht="11.25" customHeight="1">
      <c r="A46" s="386"/>
      <c r="B46" s="386"/>
      <c r="C46" s="190"/>
      <c r="D46" s="191"/>
      <c r="E46" s="191"/>
    </row>
    <row r="47" spans="1:5" ht="22.5" customHeight="1">
      <c r="A47" s="386"/>
      <c r="B47" s="386"/>
      <c r="C47" s="190"/>
      <c r="D47" s="191"/>
      <c r="E47" s="191"/>
    </row>
    <row r="48" spans="1:5" ht="11.25" customHeight="1">
      <c r="A48" s="386"/>
      <c r="B48" s="386"/>
      <c r="C48" s="190"/>
      <c r="D48" s="191"/>
      <c r="E48" s="191"/>
    </row>
    <row r="49" spans="1:5" ht="11.25" customHeight="1">
      <c r="A49" s="386"/>
      <c r="B49" s="386"/>
      <c r="C49" s="190"/>
      <c r="D49" s="191"/>
      <c r="E49" s="191"/>
    </row>
    <row r="50" spans="1:5" ht="11.25" customHeight="1">
      <c r="A50" s="386"/>
      <c r="B50" s="386"/>
      <c r="C50" s="190"/>
      <c r="D50" s="191"/>
      <c r="E50" s="191"/>
    </row>
    <row r="51" spans="1:5" ht="11.25" customHeight="1">
      <c r="A51" s="386"/>
      <c r="B51" s="386"/>
      <c r="C51" s="190"/>
      <c r="D51" s="191"/>
      <c r="E51" s="191"/>
    </row>
    <row r="52" spans="1:5" ht="11.25" customHeight="1">
      <c r="A52" s="386"/>
      <c r="B52" s="386"/>
      <c r="C52" s="190"/>
      <c r="D52" s="191"/>
      <c r="E52" s="191"/>
    </row>
    <row r="53" spans="1:5" ht="11.25" customHeight="1">
      <c r="A53" s="386"/>
      <c r="B53" s="386"/>
      <c r="C53" s="190"/>
      <c r="D53" s="191"/>
      <c r="E53" s="191"/>
    </row>
    <row r="54" spans="1:5" ht="11.25" customHeight="1">
      <c r="A54" s="386"/>
      <c r="B54" s="386"/>
      <c r="C54" s="190"/>
      <c r="D54" s="191"/>
      <c r="E54" s="191"/>
    </row>
    <row r="55" spans="1:5" ht="11.25" customHeight="1">
      <c r="A55" s="386"/>
      <c r="B55" s="386"/>
      <c r="C55" s="190"/>
      <c r="D55" s="191"/>
      <c r="E55" s="191"/>
    </row>
    <row r="56" spans="1:5" ht="11.25" customHeight="1">
      <c r="A56" s="386"/>
      <c r="B56" s="386"/>
      <c r="C56" s="190"/>
      <c r="D56" s="191"/>
      <c r="E56" s="191"/>
    </row>
    <row r="57" spans="1:5" ht="11.25" customHeight="1">
      <c r="A57" s="386"/>
      <c r="B57" s="386"/>
      <c r="C57" s="190"/>
      <c r="D57" s="191"/>
      <c r="E57" s="191"/>
    </row>
    <row r="58" spans="1:5" ht="11.25" customHeight="1">
      <c r="A58" s="386"/>
      <c r="B58" s="386"/>
      <c r="C58" s="190"/>
      <c r="D58" s="191"/>
      <c r="E58" s="191"/>
    </row>
    <row r="59" spans="1:5" ht="11.25" customHeight="1">
      <c r="A59" s="386"/>
      <c r="B59" s="386"/>
      <c r="C59" s="190"/>
      <c r="D59" s="191"/>
      <c r="E59" s="191"/>
    </row>
    <row r="60" spans="1:5" ht="11.25" customHeight="1">
      <c r="A60" s="386"/>
      <c r="B60" s="386"/>
      <c r="C60" s="190"/>
      <c r="D60" s="191"/>
      <c r="E60" s="191"/>
    </row>
    <row r="61" spans="1:5" ht="11.25" customHeight="1">
      <c r="A61" s="386"/>
      <c r="B61" s="386"/>
      <c r="C61" s="190"/>
      <c r="D61" s="191"/>
      <c r="E61" s="191"/>
    </row>
    <row r="62" spans="1:5" ht="11.25" customHeight="1">
      <c r="A62" s="386"/>
      <c r="B62" s="386"/>
      <c r="C62" s="190"/>
      <c r="D62" s="191"/>
      <c r="E62" s="191"/>
    </row>
    <row r="63" spans="1:5" ht="11.25" customHeight="1">
      <c r="A63" s="386"/>
      <c r="B63" s="386"/>
      <c r="C63" s="190"/>
      <c r="D63" s="191"/>
      <c r="E63" s="191"/>
    </row>
    <row r="64" spans="1:5" ht="11.25" customHeight="1">
      <c r="A64" s="386"/>
      <c r="B64" s="386"/>
      <c r="C64" s="190"/>
      <c r="D64" s="191"/>
      <c r="E64" s="191"/>
    </row>
    <row r="65" spans="1:5" ht="11.25" customHeight="1">
      <c r="A65" s="386"/>
      <c r="B65" s="386"/>
      <c r="C65" s="190"/>
      <c r="D65" s="191"/>
      <c r="E65" s="191"/>
    </row>
    <row r="66" spans="1:5" ht="11.25" customHeight="1">
      <c r="A66" s="386"/>
      <c r="B66" s="386"/>
      <c r="C66" s="190"/>
      <c r="D66" s="191"/>
      <c r="E66" s="191"/>
    </row>
    <row r="67" spans="1:5" ht="11.25" customHeight="1">
      <c r="A67" s="386"/>
      <c r="B67" s="386"/>
      <c r="C67" s="190"/>
      <c r="D67" s="191"/>
      <c r="E67" s="191"/>
    </row>
    <row r="68" spans="1:5" ht="11.25" customHeight="1">
      <c r="A68" s="386"/>
      <c r="B68" s="386"/>
      <c r="C68" s="190"/>
      <c r="D68" s="191"/>
      <c r="E68" s="191"/>
    </row>
    <row r="69" spans="1:5" ht="11.25" customHeight="1">
      <c r="A69" s="386"/>
      <c r="B69" s="386"/>
      <c r="C69" s="190"/>
      <c r="D69" s="191"/>
      <c r="E69" s="191"/>
    </row>
    <row r="70" spans="1:5" ht="11.25" customHeight="1">
      <c r="A70" s="386"/>
      <c r="B70" s="386"/>
      <c r="C70" s="190"/>
      <c r="D70" s="191"/>
      <c r="E70" s="191"/>
    </row>
    <row r="71" spans="1:5" ht="11.25" customHeight="1">
      <c r="A71" s="386"/>
      <c r="B71" s="386"/>
      <c r="C71" s="190"/>
      <c r="D71" s="191"/>
      <c r="E71" s="191"/>
    </row>
    <row r="72" spans="1:5" ht="11.25" customHeight="1">
      <c r="A72" s="386"/>
      <c r="B72" s="386"/>
      <c r="C72" s="190"/>
      <c r="D72" s="191"/>
      <c r="E72" s="191"/>
    </row>
    <row r="73" spans="1:5" ht="11.25" customHeight="1">
      <c r="A73" s="386"/>
      <c r="B73" s="386"/>
      <c r="C73" s="190"/>
      <c r="D73" s="191"/>
      <c r="E73" s="191"/>
    </row>
    <row r="74" spans="1:5" ht="11.25" customHeight="1">
      <c r="A74" s="386"/>
      <c r="B74" s="386"/>
      <c r="C74" s="190"/>
      <c r="D74" s="191"/>
      <c r="E74" s="191"/>
    </row>
    <row r="75" spans="1:5" ht="11.25" customHeight="1">
      <c r="A75" s="386"/>
      <c r="B75" s="386"/>
      <c r="C75" s="190"/>
      <c r="D75" s="191"/>
      <c r="E75" s="191"/>
    </row>
    <row r="76" spans="1:5" ht="11.25" customHeight="1">
      <c r="A76" s="386"/>
      <c r="B76" s="386"/>
      <c r="C76" s="190"/>
      <c r="D76" s="191"/>
      <c r="E76" s="191"/>
    </row>
    <row r="77" spans="1:5" ht="9.75">
      <c r="A77" s="192"/>
      <c r="B77" s="193"/>
      <c r="C77" s="194"/>
      <c r="D77" s="195"/>
      <c r="E77" s="195"/>
    </row>
    <row r="78" spans="1:5" ht="9.75">
      <c r="A78" s="192"/>
      <c r="B78" s="193"/>
      <c r="C78" s="194"/>
      <c r="D78" s="195"/>
      <c r="E78" s="195"/>
    </row>
    <row r="79" spans="1:5" ht="9.75">
      <c r="A79" s="192"/>
      <c r="B79" s="193"/>
      <c r="C79" s="194"/>
      <c r="D79" s="195"/>
      <c r="E79" s="195"/>
    </row>
    <row r="80" spans="1:5" ht="9.75">
      <c r="A80" s="192"/>
      <c r="B80" s="193"/>
      <c r="C80" s="194"/>
      <c r="D80" s="195"/>
      <c r="E80" s="195"/>
    </row>
    <row r="81" spans="1:5" ht="9.75">
      <c r="A81" s="192"/>
      <c r="B81" s="193"/>
      <c r="C81" s="194"/>
      <c r="D81" s="195"/>
      <c r="E81" s="195"/>
    </row>
    <row r="82" spans="1:5" ht="9.75">
      <c r="A82" s="192"/>
      <c r="B82" s="193"/>
      <c r="C82" s="194"/>
      <c r="D82" s="195"/>
      <c r="E82" s="195"/>
    </row>
    <row r="83" spans="1:5" ht="9.75">
      <c r="A83" s="192"/>
      <c r="B83" s="193"/>
      <c r="C83" s="194"/>
      <c r="D83" s="195"/>
      <c r="E83" s="195"/>
    </row>
    <row r="84" spans="1:5" ht="9.75">
      <c r="A84" s="192"/>
      <c r="B84" s="193"/>
      <c r="C84" s="194"/>
      <c r="D84" s="195"/>
      <c r="E84" s="195"/>
    </row>
    <row r="85" spans="1:5" ht="9.75">
      <c r="A85" s="192"/>
      <c r="B85" s="193"/>
      <c r="C85" s="194"/>
      <c r="D85" s="195"/>
      <c r="E85" s="195"/>
    </row>
    <row r="86" spans="1:5" ht="9.75">
      <c r="A86" s="192"/>
      <c r="B86" s="193"/>
      <c r="C86" s="194"/>
      <c r="D86" s="195"/>
      <c r="E86" s="195"/>
    </row>
    <row r="87" spans="1:5" ht="9.75">
      <c r="A87" s="192"/>
      <c r="B87" s="193"/>
      <c r="C87" s="194"/>
      <c r="D87" s="195"/>
      <c r="E87" s="195"/>
    </row>
    <row r="88" spans="1:5" ht="9.75">
      <c r="A88" s="192"/>
      <c r="B88" s="193"/>
      <c r="C88" s="194"/>
      <c r="D88" s="195"/>
      <c r="E88" s="195"/>
    </row>
    <row r="89" spans="1:5" ht="9.75">
      <c r="A89" s="192"/>
      <c r="B89" s="193"/>
      <c r="C89" s="194"/>
      <c r="D89" s="195"/>
      <c r="E89" s="195"/>
    </row>
    <row r="90" spans="1:5" ht="9.75">
      <c r="A90" s="192"/>
      <c r="B90" s="193"/>
      <c r="C90" s="194"/>
      <c r="D90" s="195"/>
      <c r="E90" s="195"/>
    </row>
    <row r="91" spans="1:5" ht="9.75">
      <c r="A91" s="192"/>
      <c r="B91" s="193"/>
      <c r="C91" s="194"/>
      <c r="D91" s="195"/>
      <c r="E91" s="195"/>
    </row>
    <row r="92" spans="1:5" ht="9.75">
      <c r="A92" s="192"/>
      <c r="B92" s="193"/>
      <c r="C92" s="194"/>
      <c r="D92" s="195"/>
      <c r="E92" s="195"/>
    </row>
    <row r="93" spans="1:5" ht="9.75">
      <c r="A93" s="192"/>
      <c r="B93" s="193"/>
      <c r="C93" s="194"/>
      <c r="D93" s="195"/>
      <c r="E93" s="195"/>
    </row>
    <row r="94" spans="1:5" ht="9.75">
      <c r="A94" s="192"/>
      <c r="B94" s="193"/>
      <c r="C94" s="194"/>
      <c r="D94" s="195"/>
      <c r="E94" s="195"/>
    </row>
    <row r="95" spans="1:5" ht="9.75">
      <c r="A95" s="192"/>
      <c r="B95" s="193"/>
      <c r="C95" s="194"/>
      <c r="D95" s="195"/>
      <c r="E95" s="195"/>
    </row>
    <row r="96" spans="1:5" ht="9.75">
      <c r="A96" s="192"/>
      <c r="B96" s="193"/>
      <c r="C96" s="194"/>
      <c r="D96" s="195"/>
      <c r="E96" s="195"/>
    </row>
    <row r="97" spans="1:5" ht="9.75">
      <c r="A97" s="192"/>
      <c r="B97" s="193"/>
      <c r="C97" s="194"/>
      <c r="D97" s="195"/>
      <c r="E97" s="195"/>
    </row>
    <row r="98" spans="1:5" ht="9.75">
      <c r="A98" s="192"/>
      <c r="B98" s="193"/>
      <c r="C98" s="194"/>
      <c r="D98" s="195"/>
      <c r="E98" s="195"/>
    </row>
    <row r="99" spans="1:5" ht="9.75">
      <c r="A99" s="192"/>
      <c r="B99" s="193"/>
      <c r="C99" s="194"/>
      <c r="D99" s="195"/>
      <c r="E99" s="195"/>
    </row>
    <row r="100" spans="1:5" ht="9.75">
      <c r="A100" s="192"/>
      <c r="B100" s="193"/>
      <c r="C100" s="194"/>
      <c r="D100" s="195"/>
      <c r="E100" s="195"/>
    </row>
    <row r="101" spans="1:5" ht="9.75">
      <c r="A101" s="192"/>
      <c r="B101" s="193"/>
      <c r="C101" s="194"/>
      <c r="D101" s="195"/>
      <c r="E101" s="195"/>
    </row>
    <row r="102" spans="1:5" ht="9.75">
      <c r="A102" s="192"/>
      <c r="B102" s="193"/>
      <c r="C102" s="194"/>
      <c r="D102" s="195"/>
      <c r="E102" s="195"/>
    </row>
    <row r="103" spans="1:5" ht="9.75">
      <c r="A103" s="192"/>
      <c r="B103" s="193"/>
      <c r="C103" s="194"/>
      <c r="D103" s="195"/>
      <c r="E103" s="195"/>
    </row>
    <row r="104" spans="1:5" ht="9.75">
      <c r="A104" s="192"/>
      <c r="B104" s="193"/>
      <c r="C104" s="194"/>
      <c r="D104" s="195"/>
      <c r="E104" s="195"/>
    </row>
    <row r="105" spans="1:5" ht="9.75">
      <c r="A105" s="192"/>
      <c r="B105" s="193"/>
      <c r="C105" s="194"/>
      <c r="D105" s="195"/>
      <c r="E105" s="195"/>
    </row>
    <row r="106" spans="1:5" ht="9.75">
      <c r="A106" s="192"/>
      <c r="B106" s="193"/>
      <c r="C106" s="194"/>
      <c r="D106" s="195"/>
      <c r="E106" s="195"/>
    </row>
    <row r="107" spans="1:5" ht="9.75">
      <c r="A107" s="192"/>
      <c r="B107" s="193"/>
      <c r="C107" s="184"/>
      <c r="D107" s="192"/>
      <c r="E107" s="192"/>
    </row>
    <row r="108" spans="1:5" ht="9.75">
      <c r="A108" s="192"/>
      <c r="B108" s="193"/>
      <c r="C108" s="184"/>
      <c r="D108" s="192"/>
      <c r="E108" s="192"/>
    </row>
    <row r="109" spans="1:5" ht="9.75">
      <c r="A109" s="192"/>
      <c r="B109" s="193"/>
      <c r="C109" s="184"/>
      <c r="D109" s="192"/>
      <c r="E109" s="192"/>
    </row>
    <row r="110" spans="1:5" ht="9.75">
      <c r="A110" s="192"/>
      <c r="B110" s="193"/>
      <c r="C110" s="184"/>
      <c r="D110" s="192"/>
      <c r="E110" s="192"/>
    </row>
    <row r="111" spans="1:5" ht="9.75">
      <c r="A111" s="192"/>
      <c r="B111" s="193"/>
      <c r="C111" s="184"/>
      <c r="D111" s="192"/>
      <c r="E111" s="192"/>
    </row>
    <row r="112" spans="1:5" ht="9.75">
      <c r="A112" s="192"/>
      <c r="B112" s="193"/>
      <c r="C112" s="184"/>
      <c r="D112" s="192"/>
      <c r="E112" s="192"/>
    </row>
    <row r="113" spans="1:5" ht="9.75">
      <c r="A113" s="192"/>
      <c r="B113" s="193"/>
      <c r="C113" s="184"/>
      <c r="D113" s="192"/>
      <c r="E113" s="192"/>
    </row>
    <row r="114" spans="1:5" ht="9.75">
      <c r="A114" s="192"/>
      <c r="B114" s="193"/>
      <c r="C114" s="184"/>
      <c r="D114" s="192"/>
      <c r="E114" s="192"/>
    </row>
    <row r="115" spans="1:5" ht="9.75">
      <c r="A115" s="192"/>
      <c r="B115" s="193"/>
      <c r="C115" s="184"/>
      <c r="D115" s="192"/>
      <c r="E115" s="192"/>
    </row>
    <row r="116" spans="1:5" ht="9.75">
      <c r="A116" s="192"/>
      <c r="B116" s="193"/>
      <c r="C116" s="184"/>
      <c r="D116" s="192"/>
      <c r="E116" s="192"/>
    </row>
    <row r="117" spans="1:5" ht="9.75">
      <c r="A117" s="192"/>
      <c r="B117" s="193"/>
      <c r="C117" s="184"/>
      <c r="D117" s="192"/>
      <c r="E117" s="192"/>
    </row>
    <row r="118" spans="1:5" ht="9.75">
      <c r="A118" s="192"/>
      <c r="B118" s="193"/>
      <c r="C118" s="184"/>
      <c r="D118" s="192"/>
      <c r="E118" s="192"/>
    </row>
    <row r="119" spans="1:5" ht="9.75">
      <c r="A119" s="192"/>
      <c r="B119" s="193"/>
      <c r="C119" s="184"/>
      <c r="D119" s="192"/>
      <c r="E119" s="192"/>
    </row>
    <row r="120" spans="1:5" ht="9.75">
      <c r="A120" s="192"/>
      <c r="B120" s="193"/>
      <c r="C120" s="184"/>
      <c r="D120" s="192"/>
      <c r="E120" s="192"/>
    </row>
    <row r="121" spans="1:5" ht="9.75">
      <c r="A121" s="192"/>
      <c r="B121" s="193"/>
      <c r="C121" s="184"/>
      <c r="D121" s="192"/>
      <c r="E121" s="192"/>
    </row>
    <row r="122" spans="1:5" ht="9.75">
      <c r="A122" s="192"/>
      <c r="B122" s="193"/>
      <c r="C122" s="184"/>
      <c r="D122" s="192"/>
      <c r="E122" s="192"/>
    </row>
    <row r="123" spans="1:5" ht="9.75">
      <c r="A123" s="192"/>
      <c r="B123" s="193"/>
      <c r="C123" s="184"/>
      <c r="D123" s="192"/>
      <c r="E123" s="192"/>
    </row>
    <row r="124" spans="1:5" ht="9.75">
      <c r="A124" s="192"/>
      <c r="B124" s="193"/>
      <c r="C124" s="184"/>
      <c r="D124" s="192"/>
      <c r="E124" s="192"/>
    </row>
    <row r="125" spans="1:5" ht="9.75">
      <c r="A125" s="192"/>
      <c r="B125" s="193"/>
      <c r="C125" s="184"/>
      <c r="D125" s="192"/>
      <c r="E125" s="192"/>
    </row>
    <row r="126" spans="1:5" ht="9.75">
      <c r="A126" s="192"/>
      <c r="B126" s="193"/>
      <c r="C126" s="184"/>
      <c r="D126" s="192"/>
      <c r="E126" s="192"/>
    </row>
    <row r="127" spans="1:5" ht="9.75">
      <c r="A127" s="192"/>
      <c r="B127" s="193"/>
      <c r="C127" s="184"/>
      <c r="D127" s="192"/>
      <c r="E127" s="192"/>
    </row>
    <row r="128" spans="1:5" ht="9.75">
      <c r="A128" s="192"/>
      <c r="B128" s="193"/>
      <c r="C128" s="184"/>
      <c r="D128" s="192"/>
      <c r="E128" s="192"/>
    </row>
    <row r="129" spans="1:5" ht="9.75">
      <c r="A129" s="192"/>
      <c r="B129" s="193"/>
      <c r="C129" s="184"/>
      <c r="D129" s="192"/>
      <c r="E129" s="192"/>
    </row>
    <row r="130" spans="1:5" ht="9.75">
      <c r="A130" s="192"/>
      <c r="B130" s="193"/>
      <c r="C130" s="184"/>
      <c r="D130" s="192"/>
      <c r="E130" s="192"/>
    </row>
    <row r="131" spans="1:5" ht="9.75">
      <c r="A131" s="192"/>
      <c r="B131" s="193"/>
      <c r="C131" s="184"/>
      <c r="D131" s="192"/>
      <c r="E131" s="192"/>
    </row>
    <row r="132" spans="1:5" ht="9.75">
      <c r="A132" s="192"/>
      <c r="B132" s="193"/>
      <c r="C132" s="184"/>
      <c r="D132" s="192"/>
      <c r="E132" s="192"/>
    </row>
    <row r="133" spans="1:5" ht="9.75">
      <c r="A133" s="192"/>
      <c r="B133" s="193"/>
      <c r="C133" s="184"/>
      <c r="D133" s="192"/>
      <c r="E133" s="192"/>
    </row>
    <row r="134" spans="1:5" ht="9.75">
      <c r="A134" s="192"/>
      <c r="B134" s="193"/>
      <c r="C134" s="184"/>
      <c r="D134" s="192"/>
      <c r="E134" s="192"/>
    </row>
    <row r="135" spans="1:5" ht="9.75">
      <c r="A135" s="192"/>
      <c r="B135" s="193"/>
      <c r="C135" s="184"/>
      <c r="D135" s="192"/>
      <c r="E135" s="192"/>
    </row>
    <row r="136" spans="1:5" ht="9.75">
      <c r="A136" s="192"/>
      <c r="B136" s="193"/>
      <c r="C136" s="184"/>
      <c r="D136" s="192"/>
      <c r="E136" s="192"/>
    </row>
    <row r="137" spans="1:5" ht="9.75">
      <c r="A137" s="192"/>
      <c r="B137" s="193"/>
      <c r="C137" s="184"/>
      <c r="D137" s="192"/>
      <c r="E137" s="192"/>
    </row>
    <row r="138" spans="1:5" ht="9.75">
      <c r="A138" s="192"/>
      <c r="B138" s="193"/>
      <c r="C138" s="184"/>
      <c r="D138" s="192"/>
      <c r="E138" s="192"/>
    </row>
    <row r="139" spans="1:5" ht="9.75">
      <c r="A139" s="192"/>
      <c r="B139" s="193"/>
      <c r="C139" s="184"/>
      <c r="D139" s="192"/>
      <c r="E139" s="192"/>
    </row>
    <row r="140" spans="1:5" ht="9.75">
      <c r="A140" s="192"/>
      <c r="B140" s="193"/>
      <c r="C140" s="184"/>
      <c r="D140" s="192"/>
      <c r="E140" s="192"/>
    </row>
    <row r="141" spans="1:5" ht="9.75">
      <c r="A141" s="192"/>
      <c r="B141" s="193"/>
      <c r="C141" s="184"/>
      <c r="D141" s="192"/>
      <c r="E141" s="192"/>
    </row>
    <row r="142" spans="1:5" ht="9.75">
      <c r="A142" s="192"/>
      <c r="B142" s="193"/>
      <c r="C142" s="184"/>
      <c r="D142" s="192"/>
      <c r="E142" s="192"/>
    </row>
    <row r="143" spans="1:5" ht="9.75">
      <c r="A143" s="192"/>
      <c r="B143" s="193"/>
      <c r="C143" s="184"/>
      <c r="D143" s="192"/>
      <c r="E143" s="192"/>
    </row>
    <row r="144" spans="1:5" ht="9.75">
      <c r="A144" s="192"/>
      <c r="B144" s="193"/>
      <c r="C144" s="184"/>
      <c r="D144" s="192"/>
      <c r="E144" s="192"/>
    </row>
    <row r="145" spans="1:5" ht="9.75">
      <c r="A145" s="192"/>
      <c r="B145" s="193"/>
      <c r="C145" s="184"/>
      <c r="D145" s="192"/>
      <c r="E145" s="192"/>
    </row>
    <row r="146" spans="1:5" ht="9.75">
      <c r="A146" s="192"/>
      <c r="B146" s="193"/>
      <c r="C146" s="184"/>
      <c r="D146" s="192"/>
      <c r="E146" s="192"/>
    </row>
    <row r="147" spans="1:5" ht="9.75">
      <c r="A147" s="192"/>
      <c r="B147" s="193"/>
      <c r="C147" s="184"/>
      <c r="D147" s="192"/>
      <c r="E147" s="192"/>
    </row>
    <row r="148" spans="1:5" ht="9.75">
      <c r="A148" s="192"/>
      <c r="B148" s="193"/>
      <c r="C148" s="184"/>
      <c r="D148" s="192"/>
      <c r="E148" s="192"/>
    </row>
    <row r="149" spans="1:5" ht="9.75">
      <c r="A149" s="192"/>
      <c r="B149" s="193"/>
      <c r="C149" s="184"/>
      <c r="D149" s="192"/>
      <c r="E149" s="192"/>
    </row>
    <row r="150" spans="1:5" ht="9.75">
      <c r="A150" s="192"/>
      <c r="B150" s="193"/>
      <c r="C150" s="184"/>
      <c r="D150" s="192"/>
      <c r="E150" s="192"/>
    </row>
    <row r="151" spans="1:5" ht="9.75">
      <c r="A151" s="192"/>
      <c r="B151" s="193"/>
      <c r="C151" s="184"/>
      <c r="D151" s="192"/>
      <c r="E151" s="192"/>
    </row>
    <row r="152" spans="1:5" ht="9.75">
      <c r="A152" s="192"/>
      <c r="B152" s="193"/>
      <c r="C152" s="184"/>
      <c r="D152" s="192"/>
      <c r="E152" s="192"/>
    </row>
    <row r="153" spans="1:5" ht="9.75">
      <c r="A153" s="192"/>
      <c r="B153" s="193"/>
      <c r="C153" s="184"/>
      <c r="D153" s="192"/>
      <c r="E153" s="192"/>
    </row>
    <row r="154" spans="1:5" ht="9.75">
      <c r="A154" s="192"/>
      <c r="B154" s="193"/>
      <c r="C154" s="184"/>
      <c r="D154" s="192"/>
      <c r="E154" s="192"/>
    </row>
    <row r="155" spans="1:5" ht="9.75">
      <c r="A155" s="192"/>
      <c r="B155" s="193"/>
      <c r="C155" s="184"/>
      <c r="D155" s="192"/>
      <c r="E155" s="192"/>
    </row>
    <row r="156" spans="1:5" ht="9.75">
      <c r="A156" s="192"/>
      <c r="B156" s="193"/>
      <c r="C156" s="184"/>
      <c r="D156" s="192"/>
      <c r="E156" s="192"/>
    </row>
    <row r="157" spans="1:5" ht="9.75">
      <c r="A157" s="192"/>
      <c r="B157" s="193"/>
      <c r="C157" s="184"/>
      <c r="D157" s="192"/>
      <c r="E157" s="192"/>
    </row>
    <row r="158" spans="1:5" ht="9.75">
      <c r="A158" s="192"/>
      <c r="B158" s="193"/>
      <c r="C158" s="184"/>
      <c r="D158" s="192"/>
      <c r="E158" s="192"/>
    </row>
    <row r="159" spans="1:5" ht="9.75">
      <c r="A159" s="192"/>
      <c r="B159" s="193"/>
      <c r="C159" s="184"/>
      <c r="D159" s="192"/>
      <c r="E159" s="192"/>
    </row>
    <row r="160" spans="1:5" ht="9.75">
      <c r="A160" s="192"/>
      <c r="B160" s="193"/>
      <c r="C160" s="184"/>
      <c r="D160" s="192"/>
      <c r="E160" s="192"/>
    </row>
    <row r="161" spans="1:5" ht="9.75">
      <c r="A161" s="192"/>
      <c r="B161" s="193"/>
      <c r="C161" s="184"/>
      <c r="D161" s="192"/>
      <c r="E161" s="192"/>
    </row>
    <row r="162" spans="1:5" ht="9.75">
      <c r="A162" s="192"/>
      <c r="B162" s="193"/>
      <c r="C162" s="184"/>
      <c r="D162" s="192"/>
      <c r="E162" s="192"/>
    </row>
    <row r="163" spans="1:5" ht="9.75">
      <c r="A163" s="192"/>
      <c r="B163" s="193"/>
      <c r="C163" s="184"/>
      <c r="D163" s="192"/>
      <c r="E163" s="192"/>
    </row>
    <row r="164" spans="1:5" ht="9.75">
      <c r="A164" s="192"/>
      <c r="B164" s="193"/>
      <c r="C164" s="184"/>
      <c r="D164" s="192"/>
      <c r="E164" s="192"/>
    </row>
    <row r="165" spans="1:5" ht="9.75">
      <c r="A165" s="192"/>
      <c r="B165" s="193"/>
      <c r="C165" s="184"/>
      <c r="D165" s="192"/>
      <c r="E165" s="192"/>
    </row>
    <row r="166" spans="1:5" ht="9.75">
      <c r="A166" s="192"/>
      <c r="B166" s="193"/>
      <c r="C166" s="184"/>
      <c r="D166" s="192"/>
      <c r="E166" s="192"/>
    </row>
    <row r="167" spans="1:5" ht="9.75">
      <c r="A167" s="192"/>
      <c r="B167" s="193"/>
      <c r="C167" s="184"/>
      <c r="D167" s="192"/>
      <c r="E167" s="192"/>
    </row>
    <row r="168" spans="1:5" ht="9.75">
      <c r="A168" s="192"/>
      <c r="B168" s="193"/>
      <c r="C168" s="184"/>
      <c r="D168" s="192"/>
      <c r="E168" s="192"/>
    </row>
    <row r="169" spans="1:5" ht="9.75">
      <c r="A169" s="192"/>
      <c r="B169" s="193"/>
      <c r="C169" s="184"/>
      <c r="D169" s="192"/>
      <c r="E169" s="192"/>
    </row>
    <row r="170" spans="1:5" ht="9.75">
      <c r="A170" s="192"/>
      <c r="B170" s="193"/>
      <c r="C170" s="184"/>
      <c r="D170" s="192"/>
      <c r="E170" s="192"/>
    </row>
    <row r="171" spans="1:5" ht="9.75">
      <c r="A171" s="192"/>
      <c r="B171" s="193"/>
      <c r="C171" s="184"/>
      <c r="D171" s="192"/>
      <c r="E171" s="192"/>
    </row>
    <row r="172" spans="1:5" ht="9.75">
      <c r="A172" s="192"/>
      <c r="B172" s="193"/>
      <c r="C172" s="184"/>
      <c r="D172" s="192"/>
      <c r="E172" s="192"/>
    </row>
    <row r="173" spans="1:5" ht="9.75">
      <c r="A173" s="192"/>
      <c r="B173" s="193"/>
      <c r="C173" s="184"/>
      <c r="D173" s="192"/>
      <c r="E173" s="192"/>
    </row>
    <row r="174" spans="1:5" ht="9.75">
      <c r="A174" s="192"/>
      <c r="B174" s="193"/>
      <c r="C174" s="184"/>
      <c r="D174" s="192"/>
      <c r="E174" s="192"/>
    </row>
    <row r="175" spans="1:5" ht="9.75">
      <c r="A175" s="192"/>
      <c r="B175" s="193"/>
      <c r="C175" s="184"/>
      <c r="D175" s="192"/>
      <c r="E175" s="192"/>
    </row>
    <row r="176" spans="1:5" ht="9.75">
      <c r="A176" s="192"/>
      <c r="B176" s="193"/>
      <c r="C176" s="184"/>
      <c r="D176" s="192"/>
      <c r="E176" s="192"/>
    </row>
    <row r="177" spans="1:5" ht="9.75">
      <c r="A177" s="192"/>
      <c r="B177" s="193"/>
      <c r="C177" s="184"/>
      <c r="D177" s="192"/>
      <c r="E177" s="192"/>
    </row>
    <row r="178" spans="1:5" ht="9.75">
      <c r="A178" s="192"/>
      <c r="B178" s="193"/>
      <c r="C178" s="184"/>
      <c r="D178" s="192"/>
      <c r="E178" s="192"/>
    </row>
    <row r="179" spans="1:5" ht="9.75">
      <c r="A179" s="192"/>
      <c r="B179" s="193"/>
      <c r="C179" s="184"/>
      <c r="D179" s="192"/>
      <c r="E179" s="192"/>
    </row>
    <row r="180" spans="1:5" ht="9.75">
      <c r="A180" s="192"/>
      <c r="B180" s="193"/>
      <c r="C180" s="184"/>
      <c r="D180" s="192"/>
      <c r="E180" s="192"/>
    </row>
    <row r="181" spans="1:5" ht="9.75">
      <c r="A181" s="192"/>
      <c r="B181" s="193"/>
      <c r="C181" s="184"/>
      <c r="D181" s="192"/>
      <c r="E181" s="192"/>
    </row>
    <row r="182" spans="1:5" ht="9.75">
      <c r="A182" s="192"/>
      <c r="B182" s="193"/>
      <c r="C182" s="184"/>
      <c r="D182" s="192"/>
      <c r="E182" s="192"/>
    </row>
    <row r="183" spans="1:5" ht="9.75">
      <c r="A183" s="192"/>
      <c r="B183" s="193"/>
      <c r="C183" s="184"/>
      <c r="D183" s="192"/>
      <c r="E183" s="192"/>
    </row>
    <row r="184" spans="1:5" ht="9.75">
      <c r="A184" s="192"/>
      <c r="B184" s="193"/>
      <c r="C184" s="184"/>
      <c r="D184" s="192"/>
      <c r="E184" s="192"/>
    </row>
    <row r="185" spans="1:5" ht="9.75">
      <c r="A185" s="192"/>
      <c r="B185" s="193"/>
      <c r="C185" s="184"/>
      <c r="D185" s="192"/>
      <c r="E185" s="192"/>
    </row>
    <row r="186" spans="1:5" ht="9.75">
      <c r="A186" s="192"/>
      <c r="B186" s="193"/>
      <c r="C186" s="184"/>
      <c r="D186" s="192"/>
      <c r="E186" s="192"/>
    </row>
    <row r="187" spans="1:5" ht="9.75">
      <c r="A187" s="192"/>
      <c r="B187" s="193"/>
      <c r="C187" s="184"/>
      <c r="D187" s="192"/>
      <c r="E187" s="192"/>
    </row>
    <row r="188" spans="1:5" ht="9.75">
      <c r="A188" s="192"/>
      <c r="B188" s="193"/>
      <c r="C188" s="184"/>
      <c r="D188" s="192"/>
      <c r="E188" s="192"/>
    </row>
    <row r="189" spans="1:5" ht="9.75">
      <c r="A189" s="192"/>
      <c r="B189" s="193"/>
      <c r="C189" s="184"/>
      <c r="D189" s="192"/>
      <c r="E189" s="192"/>
    </row>
    <row r="190" spans="1:5" ht="9.75">
      <c r="A190" s="192"/>
      <c r="B190" s="193"/>
      <c r="C190" s="184"/>
      <c r="D190" s="192"/>
      <c r="E190" s="192"/>
    </row>
    <row r="191" spans="1:5" ht="9.75">
      <c r="A191" s="192"/>
      <c r="B191" s="193"/>
      <c r="C191" s="184"/>
      <c r="D191" s="192"/>
      <c r="E191" s="192"/>
    </row>
    <row r="192" spans="1:5" ht="9.75">
      <c r="A192" s="192"/>
      <c r="B192" s="193"/>
      <c r="C192" s="184"/>
      <c r="D192" s="192"/>
      <c r="E192" s="192"/>
    </row>
    <row r="193" spans="1:5" ht="9.75">
      <c r="A193" s="192"/>
      <c r="B193" s="193"/>
      <c r="C193" s="184"/>
      <c r="D193" s="192"/>
      <c r="E193" s="192"/>
    </row>
    <row r="194" spans="1:5" ht="9.75">
      <c r="A194" s="192"/>
      <c r="B194" s="193"/>
      <c r="C194" s="184"/>
      <c r="D194" s="192"/>
      <c r="E194" s="192"/>
    </row>
    <row r="195" spans="1:5" ht="9.75">
      <c r="A195" s="192"/>
      <c r="B195" s="193"/>
      <c r="C195" s="184"/>
      <c r="D195" s="192"/>
      <c r="E195" s="192"/>
    </row>
    <row r="196" spans="1:5" ht="9.75">
      <c r="A196" s="192"/>
      <c r="B196" s="193"/>
      <c r="C196" s="184"/>
      <c r="D196" s="192"/>
      <c r="E196" s="192"/>
    </row>
    <row r="197" spans="1:5" ht="9.75">
      <c r="A197" s="192"/>
      <c r="B197" s="193"/>
      <c r="C197" s="184"/>
      <c r="D197" s="192"/>
      <c r="E197" s="192"/>
    </row>
    <row r="198" spans="1:5" ht="9.75">
      <c r="A198" s="192"/>
      <c r="B198" s="193"/>
      <c r="C198" s="184"/>
      <c r="D198" s="192"/>
      <c r="E198" s="192"/>
    </row>
    <row r="199" spans="1:5" ht="9.75">
      <c r="A199" s="192"/>
      <c r="B199" s="193"/>
      <c r="C199" s="184"/>
      <c r="D199" s="192"/>
      <c r="E199" s="192"/>
    </row>
    <row r="200" spans="1:5" ht="9.75">
      <c r="A200" s="192"/>
      <c r="B200" s="193"/>
      <c r="C200" s="184"/>
      <c r="D200" s="192"/>
      <c r="E200" s="192"/>
    </row>
    <row r="201" spans="1:5" ht="9.75">
      <c r="A201" s="192"/>
      <c r="B201" s="193"/>
      <c r="C201" s="184"/>
      <c r="D201" s="192"/>
      <c r="E201" s="192"/>
    </row>
    <row r="202" spans="1:5" ht="9.75">
      <c r="A202" s="192"/>
      <c r="B202" s="193"/>
      <c r="C202" s="184"/>
      <c r="D202" s="192"/>
      <c r="E202" s="192"/>
    </row>
    <row r="203" spans="1:5" ht="9.75">
      <c r="A203" s="192"/>
      <c r="B203" s="193"/>
      <c r="C203" s="184"/>
      <c r="D203" s="192"/>
      <c r="E203" s="192"/>
    </row>
    <row r="204" spans="1:5" ht="9.75">
      <c r="A204" s="192"/>
      <c r="B204" s="193"/>
      <c r="C204" s="184"/>
      <c r="D204" s="192"/>
      <c r="E204" s="192"/>
    </row>
  </sheetData>
  <sheetProtection sheet="1" formatCells="0" formatColumns="0" formatRows="0" insertColumns="0" insertRows="0"/>
  <mergeCells count="80">
    <mergeCell ref="A76:B76"/>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6:B6"/>
    <mergeCell ref="C6:E6"/>
    <mergeCell ref="A8:B9"/>
    <mergeCell ref="C8:C9"/>
    <mergeCell ref="D8:D9"/>
    <mergeCell ref="E8:E9"/>
    <mergeCell ref="A1:E1"/>
    <mergeCell ref="A3:B3"/>
    <mergeCell ref="C3:E3"/>
    <mergeCell ref="A4:B4"/>
    <mergeCell ref="C4:E4"/>
    <mergeCell ref="A5:B5"/>
    <mergeCell ref="C5:E5"/>
  </mergeCells>
  <printOptions/>
  <pageMargins left="0.5902777777777778" right="0.19652777777777777" top="0.19652777777777777" bottom="0"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J219"/>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123" customWidth="1"/>
    <col min="2" max="2" width="43.57421875" style="124" customWidth="1"/>
    <col min="3" max="3" width="7.57421875" style="123" customWidth="1"/>
    <col min="4" max="5" width="18.57421875" style="123" customWidth="1"/>
    <col min="6" max="6" width="12.140625" style="196" customWidth="1"/>
    <col min="7" max="10" width="9.140625" style="196" customWidth="1"/>
    <col min="11" max="16384" width="9.140625" style="123" customWidth="1"/>
  </cols>
  <sheetData>
    <row r="1" spans="1:10" s="92" customFormat="1" ht="10.5" customHeight="1">
      <c r="A1" s="311" t="s">
        <v>886</v>
      </c>
      <c r="B1" s="311"/>
      <c r="C1" s="311"/>
      <c r="D1" s="311"/>
      <c r="E1" s="311"/>
      <c r="F1" s="170"/>
      <c r="G1" s="170"/>
      <c r="H1" s="170"/>
      <c r="I1" s="170"/>
      <c r="J1" s="170"/>
    </row>
    <row r="2" spans="1:10" s="92" customFormat="1" ht="11.25">
      <c r="A2" s="197"/>
      <c r="B2" s="197"/>
      <c r="C2" s="197"/>
      <c r="D2" s="197"/>
      <c r="E2" s="197"/>
      <c r="F2" s="170"/>
      <c r="G2" s="170"/>
      <c r="H2" s="170"/>
      <c r="I2" s="170"/>
      <c r="J2" s="170"/>
    </row>
    <row r="3" spans="1:10" s="92" customFormat="1" ht="9.75" customHeight="1">
      <c r="A3" s="312" t="s">
        <v>131</v>
      </c>
      <c r="B3" s="312"/>
      <c r="C3" s="387" t="str">
        <f>IF(ISBLANK(Polročná_správa!B12),"   údaj nebol vyplnený   ",Polročná_správa!B12)</f>
        <v>CHEMINVEST, a. s.</v>
      </c>
      <c r="D3" s="387"/>
      <c r="E3" s="387"/>
      <c r="F3" s="170"/>
      <c r="G3" s="170"/>
      <c r="H3" s="170"/>
      <c r="I3" s="170"/>
      <c r="J3" s="170"/>
    </row>
    <row r="4" spans="1:10" s="92" customFormat="1" ht="11.25">
      <c r="A4" s="312" t="s">
        <v>6</v>
      </c>
      <c r="B4" s="312"/>
      <c r="C4" s="380" t="str">
        <f>IF(Polročná_správa!E6=0,"   údaj nebol vyplnený   ",Polročná_správa!E6)</f>
        <v>00677957</v>
      </c>
      <c r="D4" s="380"/>
      <c r="E4" s="380"/>
      <c r="F4" s="170"/>
      <c r="G4" s="170"/>
      <c r="H4" s="170"/>
      <c r="I4" s="170"/>
      <c r="J4" s="170"/>
    </row>
    <row r="5" spans="1:6" s="95" customFormat="1" ht="15.75">
      <c r="A5" s="312" t="s">
        <v>887</v>
      </c>
      <c r="B5" s="312"/>
      <c r="C5" s="313"/>
      <c r="D5" s="313"/>
      <c r="E5" s="313"/>
      <c r="F5" s="108"/>
    </row>
    <row r="6" spans="1:6" s="92" customFormat="1" ht="15.75">
      <c r="A6" s="312" t="s">
        <v>888</v>
      </c>
      <c r="B6" s="312"/>
      <c r="C6" s="328"/>
      <c r="D6" s="328"/>
      <c r="E6" s="328"/>
      <c r="F6" s="108"/>
    </row>
    <row r="7" spans="1:6" s="92" customFormat="1" ht="15.75">
      <c r="A7" s="185"/>
      <c r="B7" s="185"/>
      <c r="C7" s="108"/>
      <c r="D7" s="186"/>
      <c r="E7" s="186"/>
      <c r="F7" s="108"/>
    </row>
    <row r="8" spans="1:5" ht="12.75" customHeight="1">
      <c r="A8" s="388" t="s">
        <v>884</v>
      </c>
      <c r="B8" s="388"/>
      <c r="C8" s="389" t="s">
        <v>874</v>
      </c>
      <c r="D8" s="390" t="s">
        <v>889</v>
      </c>
      <c r="E8" s="390"/>
    </row>
    <row r="9" spans="1:5" ht="39">
      <c r="A9" s="388"/>
      <c r="B9" s="388"/>
      <c r="C9" s="389"/>
      <c r="D9" s="198" t="s">
        <v>135</v>
      </c>
      <c r="E9" s="199" t="s">
        <v>878</v>
      </c>
    </row>
    <row r="10" spans="1:6" ht="9.75">
      <c r="A10" s="385"/>
      <c r="B10" s="385"/>
      <c r="C10" s="200"/>
      <c r="D10" s="201"/>
      <c r="E10" s="201"/>
      <c r="F10" s="202"/>
    </row>
    <row r="11" spans="1:6" ht="9.75">
      <c r="A11" s="386"/>
      <c r="B11" s="386"/>
      <c r="C11" s="172"/>
      <c r="D11" s="203"/>
      <c r="E11" s="203"/>
      <c r="F11" s="204"/>
    </row>
    <row r="12" spans="1:6" ht="9.75">
      <c r="A12" s="386"/>
      <c r="B12" s="386"/>
      <c r="C12" s="172"/>
      <c r="D12" s="203"/>
      <c r="E12" s="203"/>
      <c r="F12" s="204"/>
    </row>
    <row r="13" spans="1:6" ht="9.75">
      <c r="A13" s="386"/>
      <c r="B13" s="386"/>
      <c r="C13" s="172"/>
      <c r="D13" s="203"/>
      <c r="E13" s="203"/>
      <c r="F13" s="204"/>
    </row>
    <row r="14" spans="1:6" ht="9.75">
      <c r="A14" s="386"/>
      <c r="B14" s="386"/>
      <c r="C14" s="172"/>
      <c r="D14" s="203"/>
      <c r="E14" s="203"/>
      <c r="F14" s="204"/>
    </row>
    <row r="15" spans="1:6" ht="9.75">
      <c r="A15" s="386"/>
      <c r="B15" s="386"/>
      <c r="C15" s="172"/>
      <c r="D15" s="203"/>
      <c r="E15" s="203"/>
      <c r="F15" s="204"/>
    </row>
    <row r="16" spans="1:6" ht="9.75">
      <c r="A16" s="386"/>
      <c r="B16" s="386"/>
      <c r="C16" s="172"/>
      <c r="D16" s="203"/>
      <c r="E16" s="203"/>
      <c r="F16" s="204"/>
    </row>
    <row r="17" spans="1:6" ht="9.75">
      <c r="A17" s="386"/>
      <c r="B17" s="386"/>
      <c r="C17" s="172"/>
      <c r="D17" s="203"/>
      <c r="E17" s="203"/>
      <c r="F17" s="202"/>
    </row>
    <row r="18" spans="1:6" ht="11.25" customHeight="1">
      <c r="A18" s="386"/>
      <c r="B18" s="386"/>
      <c r="C18" s="172"/>
      <c r="D18" s="203"/>
      <c r="E18" s="203"/>
      <c r="F18" s="204"/>
    </row>
    <row r="19" spans="1:6" ht="9.75">
      <c r="A19" s="386"/>
      <c r="B19" s="386"/>
      <c r="C19" s="172"/>
      <c r="D19" s="203"/>
      <c r="E19" s="203"/>
      <c r="F19" s="204"/>
    </row>
    <row r="20" spans="1:6" ht="9.75">
      <c r="A20" s="386"/>
      <c r="B20" s="386"/>
      <c r="C20" s="172"/>
      <c r="D20" s="203"/>
      <c r="E20" s="203"/>
      <c r="F20" s="204"/>
    </row>
    <row r="21" spans="1:6" ht="9.75">
      <c r="A21" s="386"/>
      <c r="B21" s="386"/>
      <c r="C21" s="172"/>
      <c r="D21" s="203"/>
      <c r="E21" s="203"/>
      <c r="F21" s="204"/>
    </row>
    <row r="22" spans="1:6" ht="9.75">
      <c r="A22" s="386"/>
      <c r="B22" s="386"/>
      <c r="C22" s="172"/>
      <c r="D22" s="203"/>
      <c r="E22" s="203"/>
      <c r="F22" s="204"/>
    </row>
    <row r="23" spans="1:6" ht="9.75">
      <c r="A23" s="386"/>
      <c r="B23" s="386"/>
      <c r="C23" s="172"/>
      <c r="D23" s="203"/>
      <c r="E23" s="203"/>
      <c r="F23" s="204"/>
    </row>
    <row r="24" spans="1:6" ht="9.75">
      <c r="A24" s="386"/>
      <c r="B24" s="386"/>
      <c r="C24" s="172"/>
      <c r="D24" s="203"/>
      <c r="E24" s="203"/>
      <c r="F24" s="204"/>
    </row>
    <row r="25" spans="1:6" ht="9.75">
      <c r="A25" s="386"/>
      <c r="B25" s="386"/>
      <c r="C25" s="172"/>
      <c r="D25" s="203"/>
      <c r="E25" s="203"/>
      <c r="F25" s="204"/>
    </row>
    <row r="26" spans="1:6" ht="9.75">
      <c r="A26" s="386"/>
      <c r="B26" s="386"/>
      <c r="C26" s="172"/>
      <c r="D26" s="203"/>
      <c r="E26" s="203"/>
      <c r="F26" s="202"/>
    </row>
    <row r="27" spans="1:6" ht="9.75">
      <c r="A27" s="386"/>
      <c r="B27" s="386"/>
      <c r="C27" s="172"/>
      <c r="D27" s="203"/>
      <c r="E27" s="203"/>
      <c r="F27" s="204"/>
    </row>
    <row r="28" spans="1:6" ht="9.75">
      <c r="A28" s="386"/>
      <c r="B28" s="386"/>
      <c r="C28" s="172"/>
      <c r="D28" s="203"/>
      <c r="E28" s="203"/>
      <c r="F28" s="204"/>
    </row>
    <row r="29" spans="1:6" ht="9.75">
      <c r="A29" s="386"/>
      <c r="B29" s="386"/>
      <c r="C29" s="172"/>
      <c r="D29" s="203"/>
      <c r="E29" s="203"/>
      <c r="F29" s="204"/>
    </row>
    <row r="30" spans="1:6" ht="9.75">
      <c r="A30" s="386"/>
      <c r="B30" s="386"/>
      <c r="C30" s="172"/>
      <c r="D30" s="203"/>
      <c r="E30" s="203"/>
      <c r="F30" s="204"/>
    </row>
    <row r="31" spans="1:6" ht="9.75">
      <c r="A31" s="386"/>
      <c r="B31" s="386"/>
      <c r="C31" s="172"/>
      <c r="D31" s="203"/>
      <c r="E31" s="203"/>
      <c r="F31" s="204"/>
    </row>
    <row r="32" spans="1:6" ht="22.5" customHeight="1">
      <c r="A32" s="386"/>
      <c r="B32" s="386"/>
      <c r="C32" s="172"/>
      <c r="D32" s="203"/>
      <c r="E32" s="203"/>
      <c r="F32" s="202"/>
    </row>
    <row r="33" spans="1:6" ht="9.75">
      <c r="A33" s="386"/>
      <c r="B33" s="386"/>
      <c r="C33" s="172"/>
      <c r="D33" s="203"/>
      <c r="E33" s="203"/>
      <c r="F33" s="204"/>
    </row>
    <row r="34" spans="1:6" ht="9.75">
      <c r="A34" s="386"/>
      <c r="B34" s="386"/>
      <c r="C34" s="172"/>
      <c r="D34" s="203"/>
      <c r="E34" s="203"/>
      <c r="F34" s="204"/>
    </row>
    <row r="35" spans="1:6" ht="12.75" customHeight="1">
      <c r="A35" s="386"/>
      <c r="B35" s="386"/>
      <c r="C35" s="172"/>
      <c r="D35" s="203"/>
      <c r="E35" s="203"/>
      <c r="F35" s="202"/>
    </row>
    <row r="36" spans="1:6" ht="12.75" customHeight="1">
      <c r="A36" s="386"/>
      <c r="B36" s="386"/>
      <c r="C36" s="172"/>
      <c r="D36" s="203"/>
      <c r="E36" s="203"/>
      <c r="F36" s="204"/>
    </row>
    <row r="37" spans="1:6" ht="12.75" customHeight="1">
      <c r="A37" s="386"/>
      <c r="B37" s="386"/>
      <c r="C37" s="172"/>
      <c r="D37" s="203"/>
      <c r="E37" s="203"/>
      <c r="F37" s="204"/>
    </row>
    <row r="38" spans="1:6" ht="12.75" customHeight="1">
      <c r="A38" s="386"/>
      <c r="B38" s="386"/>
      <c r="C38" s="205"/>
      <c r="D38" s="203"/>
      <c r="E38" s="203"/>
      <c r="F38" s="204"/>
    </row>
    <row r="39" spans="1:6" ht="12.75" customHeight="1">
      <c r="A39" s="386"/>
      <c r="B39" s="386"/>
      <c r="C39" s="172"/>
      <c r="D39" s="203"/>
      <c r="E39" s="203"/>
      <c r="F39" s="204"/>
    </row>
    <row r="40" spans="1:6" ht="12.75" customHeight="1">
      <c r="A40" s="386"/>
      <c r="B40" s="386"/>
      <c r="C40" s="172"/>
      <c r="D40" s="203"/>
      <c r="E40" s="203"/>
      <c r="F40" s="204"/>
    </row>
    <row r="41" spans="1:6" ht="9.75">
      <c r="A41" s="386"/>
      <c r="B41" s="386"/>
      <c r="C41" s="172"/>
      <c r="D41" s="203"/>
      <c r="E41" s="203"/>
      <c r="F41" s="204"/>
    </row>
    <row r="42" spans="1:6" ht="9.75">
      <c r="A42" s="386"/>
      <c r="B42" s="386"/>
      <c r="C42" s="172"/>
      <c r="D42" s="203"/>
      <c r="E42" s="203"/>
      <c r="F42" s="204"/>
    </row>
    <row r="43" spans="1:6" ht="9.75">
      <c r="A43" s="386"/>
      <c r="B43" s="386"/>
      <c r="C43" s="172"/>
      <c r="D43" s="203"/>
      <c r="E43" s="203"/>
      <c r="F43" s="204"/>
    </row>
    <row r="44" spans="1:6" ht="9.75">
      <c r="A44" s="386"/>
      <c r="B44" s="386"/>
      <c r="C44" s="172"/>
      <c r="D44" s="203"/>
      <c r="E44" s="203"/>
      <c r="F44" s="204"/>
    </row>
    <row r="45" spans="1:6" ht="9.75">
      <c r="A45" s="386"/>
      <c r="B45" s="386"/>
      <c r="C45" s="172"/>
      <c r="D45" s="203"/>
      <c r="E45" s="203"/>
      <c r="F45" s="204"/>
    </row>
    <row r="46" spans="1:6" ht="9.75">
      <c r="A46" s="386"/>
      <c r="B46" s="386"/>
      <c r="C46" s="172"/>
      <c r="D46" s="203"/>
      <c r="E46" s="203"/>
      <c r="F46" s="204"/>
    </row>
    <row r="47" spans="1:6" ht="9.75">
      <c r="A47" s="386"/>
      <c r="B47" s="386"/>
      <c r="C47" s="172"/>
      <c r="D47" s="203"/>
      <c r="E47" s="203"/>
      <c r="F47" s="204"/>
    </row>
    <row r="48" spans="1:6" ht="9.75">
      <c r="A48" s="386"/>
      <c r="B48" s="386"/>
      <c r="C48" s="172"/>
      <c r="D48" s="203"/>
      <c r="E48" s="203"/>
      <c r="F48" s="204"/>
    </row>
    <row r="49" spans="1:6" ht="9.75">
      <c r="A49" s="386"/>
      <c r="B49" s="386"/>
      <c r="C49" s="172"/>
      <c r="D49" s="203"/>
      <c r="E49" s="203"/>
      <c r="F49" s="204"/>
    </row>
    <row r="50" spans="1:6" ht="9.75">
      <c r="A50" s="386"/>
      <c r="B50" s="386"/>
      <c r="C50" s="172"/>
      <c r="D50" s="203"/>
      <c r="E50" s="203"/>
      <c r="F50" s="204"/>
    </row>
    <row r="51" spans="1:6" ht="9.75">
      <c r="A51" s="386"/>
      <c r="B51" s="386"/>
      <c r="C51" s="172"/>
      <c r="D51" s="203"/>
      <c r="E51" s="203"/>
      <c r="F51" s="204"/>
    </row>
    <row r="52" spans="1:6" ht="9.75">
      <c r="A52" s="386"/>
      <c r="B52" s="386"/>
      <c r="C52" s="172"/>
      <c r="D52" s="203"/>
      <c r="E52" s="203"/>
      <c r="F52" s="204"/>
    </row>
    <row r="53" spans="1:6" ht="9.75">
      <c r="A53" s="386"/>
      <c r="B53" s="386"/>
      <c r="C53" s="172"/>
      <c r="D53" s="203"/>
      <c r="E53" s="203"/>
      <c r="F53" s="204"/>
    </row>
    <row r="54" spans="1:6" ht="12.75" customHeight="1">
      <c r="A54" s="386"/>
      <c r="B54" s="386"/>
      <c r="C54" s="172"/>
      <c r="D54" s="203"/>
      <c r="E54" s="203"/>
      <c r="F54" s="204"/>
    </row>
    <row r="55" spans="1:6" ht="12.75" customHeight="1">
      <c r="A55" s="386"/>
      <c r="B55" s="386"/>
      <c r="C55" s="172"/>
      <c r="D55" s="203"/>
      <c r="E55" s="203"/>
      <c r="F55" s="206"/>
    </row>
    <row r="56" spans="1:6" ht="12.75" customHeight="1">
      <c r="A56" s="386"/>
      <c r="B56" s="386"/>
      <c r="C56" s="172"/>
      <c r="D56" s="203"/>
      <c r="E56" s="203"/>
      <c r="F56" s="206"/>
    </row>
    <row r="57" spans="1:6" ht="12.75" customHeight="1">
      <c r="A57" s="386"/>
      <c r="B57" s="386"/>
      <c r="C57" s="172"/>
      <c r="D57" s="203"/>
      <c r="E57" s="203"/>
      <c r="F57" s="207"/>
    </row>
    <row r="58" spans="1:6" ht="12.75" customHeight="1">
      <c r="A58" s="386"/>
      <c r="B58" s="386"/>
      <c r="C58" s="172"/>
      <c r="D58" s="203"/>
      <c r="E58" s="203"/>
      <c r="F58" s="207"/>
    </row>
    <row r="59" spans="1:6" ht="12.75" customHeight="1">
      <c r="A59" s="386"/>
      <c r="B59" s="386"/>
      <c r="C59" s="172"/>
      <c r="D59" s="203"/>
      <c r="E59" s="203"/>
      <c r="F59" s="207"/>
    </row>
    <row r="60" spans="1:6" ht="12.75" customHeight="1">
      <c r="A60" s="386"/>
      <c r="B60" s="386"/>
      <c r="C60" s="172"/>
      <c r="D60" s="203"/>
      <c r="E60" s="203"/>
      <c r="F60" s="204"/>
    </row>
    <row r="61" spans="1:6" ht="12.75" customHeight="1">
      <c r="A61" s="386"/>
      <c r="B61" s="386"/>
      <c r="C61" s="205"/>
      <c r="D61" s="203"/>
      <c r="E61" s="203"/>
      <c r="F61" s="204"/>
    </row>
    <row r="62" spans="1:6" ht="12.75" customHeight="1">
      <c r="A62" s="386"/>
      <c r="B62" s="386"/>
      <c r="C62" s="172"/>
      <c r="D62" s="203"/>
      <c r="E62" s="203"/>
      <c r="F62" s="204"/>
    </row>
    <row r="63" spans="1:6" ht="12.75" customHeight="1">
      <c r="A63" s="386"/>
      <c r="B63" s="386"/>
      <c r="C63" s="172"/>
      <c r="D63" s="203"/>
      <c r="E63" s="203"/>
      <c r="F63" s="204"/>
    </row>
    <row r="64" spans="1:6" ht="12.75" customHeight="1">
      <c r="A64" s="386"/>
      <c r="B64" s="386"/>
      <c r="C64" s="172"/>
      <c r="D64" s="203"/>
      <c r="E64" s="203"/>
      <c r="F64" s="204"/>
    </row>
    <row r="65" spans="1:6" ht="12.75" customHeight="1">
      <c r="A65" s="386"/>
      <c r="B65" s="386"/>
      <c r="C65" s="205"/>
      <c r="D65" s="203"/>
      <c r="E65" s="203"/>
      <c r="F65" s="204"/>
    </row>
    <row r="66" spans="1:6" ht="12.75" customHeight="1">
      <c r="A66" s="386"/>
      <c r="B66" s="386"/>
      <c r="C66" s="172"/>
      <c r="D66" s="203"/>
      <c r="E66" s="203"/>
      <c r="F66" s="204"/>
    </row>
    <row r="67" spans="1:6" ht="12.75" customHeight="1">
      <c r="A67" s="386"/>
      <c r="B67" s="386"/>
      <c r="C67" s="172"/>
      <c r="D67" s="203"/>
      <c r="E67" s="203"/>
      <c r="F67" s="204"/>
    </row>
    <row r="68" spans="1:6" ht="12.75" customHeight="1">
      <c r="A68" s="386"/>
      <c r="B68" s="386"/>
      <c r="C68" s="172"/>
      <c r="D68" s="203"/>
      <c r="E68" s="203"/>
      <c r="F68" s="204"/>
    </row>
    <row r="69" spans="1:6" ht="12.75" customHeight="1">
      <c r="A69" s="386"/>
      <c r="B69" s="386"/>
      <c r="C69" s="172"/>
      <c r="D69" s="203"/>
      <c r="E69" s="203"/>
      <c r="F69" s="204"/>
    </row>
    <row r="70" spans="1:6" ht="12.75" customHeight="1">
      <c r="A70" s="386"/>
      <c r="B70" s="386"/>
      <c r="C70" s="172"/>
      <c r="D70" s="203"/>
      <c r="E70" s="203"/>
      <c r="F70" s="204"/>
    </row>
    <row r="71" spans="1:6" ht="12.75" customHeight="1">
      <c r="A71" s="386"/>
      <c r="B71" s="386"/>
      <c r="C71" s="205"/>
      <c r="D71" s="203"/>
      <c r="E71" s="203"/>
      <c r="F71" s="204"/>
    </row>
    <row r="72" spans="1:6" ht="12.75" customHeight="1">
      <c r="A72" s="386"/>
      <c r="B72" s="386"/>
      <c r="C72" s="172"/>
      <c r="D72" s="203"/>
      <c r="E72" s="203"/>
      <c r="F72" s="204"/>
    </row>
    <row r="73" spans="1:6" ht="9.75">
      <c r="A73" s="386"/>
      <c r="B73" s="386"/>
      <c r="C73" s="205"/>
      <c r="D73" s="203"/>
      <c r="E73" s="203"/>
      <c r="F73" s="204"/>
    </row>
    <row r="74" spans="1:6" ht="9.75">
      <c r="A74" s="386"/>
      <c r="B74" s="386"/>
      <c r="C74" s="205"/>
      <c r="D74" s="203"/>
      <c r="E74" s="203"/>
      <c r="F74" s="204"/>
    </row>
    <row r="75" spans="1:6" ht="9.75">
      <c r="A75" s="386"/>
      <c r="B75" s="386"/>
      <c r="C75" s="205"/>
      <c r="D75" s="203"/>
      <c r="E75" s="203"/>
      <c r="F75" s="204"/>
    </row>
    <row r="76" spans="1:6" ht="12.75" customHeight="1">
      <c r="A76" s="386"/>
      <c r="B76" s="386"/>
      <c r="C76" s="208"/>
      <c r="D76" s="203"/>
      <c r="E76" s="203"/>
      <c r="F76" s="204"/>
    </row>
    <row r="77" spans="1:6" ht="12.75" customHeight="1">
      <c r="A77" s="386"/>
      <c r="B77" s="386"/>
      <c r="C77" s="209"/>
      <c r="D77" s="203"/>
      <c r="E77" s="203"/>
      <c r="F77" s="204"/>
    </row>
    <row r="78" spans="1:6" ht="12.75" customHeight="1">
      <c r="A78" s="386"/>
      <c r="B78" s="386"/>
      <c r="C78" s="209"/>
      <c r="D78" s="203"/>
      <c r="E78" s="203"/>
      <c r="F78" s="204"/>
    </row>
    <row r="79" spans="1:6" ht="12.75" customHeight="1">
      <c r="A79" s="386"/>
      <c r="B79" s="386"/>
      <c r="C79" s="209"/>
      <c r="D79" s="203"/>
      <c r="E79" s="203"/>
      <c r="F79" s="204"/>
    </row>
    <row r="80" spans="1:6" ht="12.75" customHeight="1">
      <c r="A80" s="386"/>
      <c r="B80" s="386"/>
      <c r="C80" s="209"/>
      <c r="D80" s="203"/>
      <c r="E80" s="203"/>
      <c r="F80" s="204"/>
    </row>
    <row r="81" spans="1:6" ht="9.75">
      <c r="A81" s="386"/>
      <c r="B81" s="386"/>
      <c r="C81" s="209"/>
      <c r="D81" s="203"/>
      <c r="E81" s="203"/>
      <c r="F81" s="204"/>
    </row>
    <row r="82" spans="1:6" ht="9.75">
      <c r="A82" s="386"/>
      <c r="B82" s="386"/>
      <c r="C82" s="209"/>
      <c r="D82" s="203"/>
      <c r="E82" s="203"/>
      <c r="F82" s="204"/>
    </row>
    <row r="83" spans="1:6" ht="12.75" customHeight="1">
      <c r="A83" s="386"/>
      <c r="B83" s="386"/>
      <c r="C83" s="209"/>
      <c r="D83" s="203"/>
      <c r="E83" s="203"/>
      <c r="F83" s="204"/>
    </row>
    <row r="84" spans="1:6" ht="12.75" customHeight="1">
      <c r="A84" s="386"/>
      <c r="B84" s="386"/>
      <c r="C84" s="209"/>
      <c r="D84" s="203"/>
      <c r="E84" s="203"/>
      <c r="F84" s="204"/>
    </row>
    <row r="85" spans="1:6" ht="12.75" customHeight="1">
      <c r="A85" s="386"/>
      <c r="B85" s="386"/>
      <c r="C85" s="209"/>
      <c r="D85" s="203"/>
      <c r="E85" s="203"/>
      <c r="F85" s="204"/>
    </row>
    <row r="86" spans="1:6" ht="9.75">
      <c r="A86" s="386"/>
      <c r="B86" s="386"/>
      <c r="C86" s="209"/>
      <c r="D86" s="203"/>
      <c r="E86" s="203"/>
      <c r="F86" s="204"/>
    </row>
    <row r="87" spans="1:6" ht="12.75" customHeight="1">
      <c r="A87" s="386"/>
      <c r="B87" s="386"/>
      <c r="C87" s="209"/>
      <c r="D87" s="203"/>
      <c r="E87" s="203"/>
      <c r="F87" s="204"/>
    </row>
    <row r="88" spans="1:6" ht="12.75" customHeight="1">
      <c r="A88" s="386"/>
      <c r="B88" s="386"/>
      <c r="C88" s="209"/>
      <c r="D88" s="203"/>
      <c r="E88" s="203"/>
      <c r="F88" s="204"/>
    </row>
    <row r="89" spans="1:6" ht="9.75">
      <c r="A89" s="386"/>
      <c r="B89" s="386"/>
      <c r="C89" s="209"/>
      <c r="D89" s="203"/>
      <c r="E89" s="203"/>
      <c r="F89" s="204"/>
    </row>
    <row r="90" spans="1:6" ht="9.75">
      <c r="A90" s="386"/>
      <c r="B90" s="386"/>
      <c r="C90" s="209"/>
      <c r="D90" s="203"/>
      <c r="E90" s="203"/>
      <c r="F90" s="204"/>
    </row>
    <row r="91" spans="1:6" ht="12.75" customHeight="1">
      <c r="A91" s="386"/>
      <c r="B91" s="386"/>
      <c r="C91" s="209"/>
      <c r="D91" s="203"/>
      <c r="E91" s="203"/>
      <c r="F91" s="204"/>
    </row>
    <row r="92" spans="1:6" ht="9.75">
      <c r="A92" s="210"/>
      <c r="B92" s="211"/>
      <c r="C92" s="196"/>
      <c r="D92" s="212"/>
      <c r="E92" s="212"/>
      <c r="F92" s="204"/>
    </row>
    <row r="93" spans="1:6" ht="9.75">
      <c r="A93" s="210"/>
      <c r="B93" s="211"/>
      <c r="C93" s="196"/>
      <c r="D93" s="212"/>
      <c r="E93" s="212"/>
      <c r="F93" s="204"/>
    </row>
    <row r="94" spans="1:6" ht="9.75">
      <c r="A94" s="210"/>
      <c r="B94" s="211"/>
      <c r="C94" s="196"/>
      <c r="D94" s="212"/>
      <c r="E94" s="212"/>
      <c r="F94" s="204"/>
    </row>
    <row r="95" spans="1:6" ht="9.75">
      <c r="A95" s="210"/>
      <c r="B95" s="211"/>
      <c r="C95" s="196"/>
      <c r="D95" s="212"/>
      <c r="E95" s="212"/>
      <c r="F95" s="204"/>
    </row>
    <row r="96" spans="1:6" ht="9.75">
      <c r="A96" s="210"/>
      <c r="B96" s="211"/>
      <c r="C96" s="196"/>
      <c r="D96" s="212"/>
      <c r="E96" s="212"/>
      <c r="F96" s="204"/>
    </row>
    <row r="97" spans="1:6" ht="9.75">
      <c r="A97" s="210"/>
      <c r="B97" s="211"/>
      <c r="C97" s="196"/>
      <c r="D97" s="212"/>
      <c r="E97" s="212"/>
      <c r="F97" s="204"/>
    </row>
    <row r="98" spans="1:6" ht="9.75">
      <c r="A98" s="210"/>
      <c r="B98" s="211"/>
      <c r="C98" s="196"/>
      <c r="D98" s="212"/>
      <c r="E98" s="212"/>
      <c r="F98" s="204"/>
    </row>
    <row r="99" spans="1:6" ht="9.75">
      <c r="A99" s="210"/>
      <c r="B99" s="211"/>
      <c r="C99" s="196"/>
      <c r="D99" s="212"/>
      <c r="E99" s="212"/>
      <c r="F99" s="204"/>
    </row>
    <row r="100" spans="1:6" ht="9.75">
      <c r="A100" s="210"/>
      <c r="B100" s="211"/>
      <c r="C100" s="196"/>
      <c r="D100" s="212"/>
      <c r="E100" s="212"/>
      <c r="F100" s="204"/>
    </row>
    <row r="101" spans="1:6" ht="9.75">
      <c r="A101" s="210"/>
      <c r="B101" s="211"/>
      <c r="C101" s="196"/>
      <c r="D101" s="212"/>
      <c r="E101" s="212"/>
      <c r="F101" s="204"/>
    </row>
    <row r="102" spans="1:6" ht="9.75">
      <c r="A102" s="210"/>
      <c r="B102" s="211"/>
      <c r="C102" s="196"/>
      <c r="D102" s="212"/>
      <c r="E102" s="212"/>
      <c r="F102" s="204"/>
    </row>
    <row r="103" spans="1:6" ht="9.75">
      <c r="A103" s="210"/>
      <c r="B103" s="211"/>
      <c r="C103" s="196"/>
      <c r="D103" s="212"/>
      <c r="E103" s="212"/>
      <c r="F103" s="204"/>
    </row>
    <row r="104" spans="1:6" ht="9.75">
      <c r="A104" s="210"/>
      <c r="B104" s="211"/>
      <c r="C104" s="196"/>
      <c r="D104" s="212"/>
      <c r="E104" s="212"/>
      <c r="F104" s="204"/>
    </row>
    <row r="105" spans="1:6" ht="9.75">
      <c r="A105" s="210"/>
      <c r="B105" s="211"/>
      <c r="C105" s="196"/>
      <c r="D105" s="212"/>
      <c r="E105" s="212"/>
      <c r="F105" s="204"/>
    </row>
    <row r="106" spans="1:6" ht="9.75">
      <c r="A106" s="210"/>
      <c r="B106" s="211"/>
      <c r="C106" s="196"/>
      <c r="D106" s="212"/>
      <c r="E106" s="212"/>
      <c r="F106" s="204"/>
    </row>
    <row r="107" spans="1:6" ht="9.75">
      <c r="A107" s="210"/>
      <c r="B107" s="211"/>
      <c r="C107" s="196"/>
      <c r="D107" s="212"/>
      <c r="E107" s="212"/>
      <c r="F107" s="204"/>
    </row>
    <row r="108" spans="1:6" ht="9.75">
      <c r="A108" s="210"/>
      <c r="B108" s="211"/>
      <c r="C108" s="196"/>
      <c r="D108" s="212"/>
      <c r="E108" s="212"/>
      <c r="F108" s="204"/>
    </row>
    <row r="109" spans="1:6" ht="9.75">
      <c r="A109" s="210"/>
      <c r="B109" s="211"/>
      <c r="C109" s="196"/>
      <c r="D109" s="212"/>
      <c r="E109" s="212"/>
      <c r="F109" s="204"/>
    </row>
    <row r="110" spans="1:6" ht="9.75">
      <c r="A110" s="210"/>
      <c r="B110" s="211"/>
      <c r="C110" s="196"/>
      <c r="D110" s="212"/>
      <c r="E110" s="212"/>
      <c r="F110" s="204"/>
    </row>
    <row r="111" spans="1:6" ht="9.75">
      <c r="A111" s="210"/>
      <c r="B111" s="211"/>
      <c r="C111" s="196"/>
      <c r="D111" s="212"/>
      <c r="E111" s="212"/>
      <c r="F111" s="204"/>
    </row>
    <row r="112" spans="1:6" ht="9.75">
      <c r="A112" s="210"/>
      <c r="B112" s="211"/>
      <c r="C112" s="196"/>
      <c r="D112" s="212"/>
      <c r="E112" s="212"/>
      <c r="F112" s="204"/>
    </row>
    <row r="113" spans="1:6" ht="9.75">
      <c r="A113" s="210"/>
      <c r="B113" s="211"/>
      <c r="C113" s="196"/>
      <c r="D113" s="212"/>
      <c r="E113" s="212"/>
      <c r="F113" s="204"/>
    </row>
    <row r="114" spans="1:6" ht="9.75">
      <c r="A114" s="210"/>
      <c r="B114" s="211"/>
      <c r="C114" s="196"/>
      <c r="D114" s="212"/>
      <c r="E114" s="212"/>
      <c r="F114" s="204"/>
    </row>
    <row r="115" spans="1:6" ht="9.75">
      <c r="A115" s="210"/>
      <c r="B115" s="211"/>
      <c r="C115" s="196"/>
      <c r="D115" s="212"/>
      <c r="E115" s="212"/>
      <c r="F115" s="204"/>
    </row>
    <row r="116" spans="1:6" ht="9.75">
      <c r="A116" s="210"/>
      <c r="B116" s="211"/>
      <c r="C116" s="196"/>
      <c r="D116" s="212"/>
      <c r="E116" s="212"/>
      <c r="F116" s="204"/>
    </row>
    <row r="117" spans="1:6" ht="9.75">
      <c r="A117" s="210"/>
      <c r="B117" s="211"/>
      <c r="C117" s="196"/>
      <c r="D117" s="212"/>
      <c r="E117" s="212"/>
      <c r="F117" s="204"/>
    </row>
    <row r="118" spans="1:6" ht="9.75">
      <c r="A118" s="210"/>
      <c r="B118" s="211"/>
      <c r="C118" s="196"/>
      <c r="D118" s="212"/>
      <c r="E118" s="212"/>
      <c r="F118" s="204"/>
    </row>
    <row r="119" spans="1:6" ht="9.75">
      <c r="A119" s="210"/>
      <c r="B119" s="211"/>
      <c r="C119" s="196"/>
      <c r="D119" s="212"/>
      <c r="E119" s="212"/>
      <c r="F119" s="204"/>
    </row>
    <row r="120" spans="1:6" ht="9.75">
      <c r="A120" s="210"/>
      <c r="B120" s="211"/>
      <c r="C120" s="196"/>
      <c r="D120" s="212"/>
      <c r="E120" s="212"/>
      <c r="F120" s="204"/>
    </row>
    <row r="121" spans="1:6" ht="9.75">
      <c r="A121" s="210"/>
      <c r="B121" s="211"/>
      <c r="C121" s="196"/>
      <c r="D121" s="212"/>
      <c r="E121" s="212"/>
      <c r="F121" s="204"/>
    </row>
    <row r="122" spans="1:6" ht="9.75">
      <c r="A122" s="210"/>
      <c r="B122" s="211"/>
      <c r="C122" s="196"/>
      <c r="D122" s="212"/>
      <c r="E122" s="212"/>
      <c r="F122" s="204"/>
    </row>
    <row r="123" spans="1:6" ht="9.75">
      <c r="A123" s="210"/>
      <c r="B123" s="211"/>
      <c r="C123" s="196"/>
      <c r="D123" s="212"/>
      <c r="E123" s="212"/>
      <c r="F123" s="204"/>
    </row>
    <row r="124" spans="1:6" ht="9.75">
      <c r="A124" s="210"/>
      <c r="B124" s="211"/>
      <c r="C124" s="196"/>
      <c r="D124" s="212"/>
      <c r="E124" s="212"/>
      <c r="F124" s="204"/>
    </row>
    <row r="125" spans="1:6" ht="9.75">
      <c r="A125" s="210"/>
      <c r="B125" s="211"/>
      <c r="C125" s="196"/>
      <c r="D125" s="212"/>
      <c r="E125" s="212"/>
      <c r="F125" s="204"/>
    </row>
    <row r="126" spans="1:6" ht="9.75">
      <c r="A126" s="210"/>
      <c r="B126" s="211"/>
      <c r="C126" s="196"/>
      <c r="D126" s="212"/>
      <c r="E126" s="212"/>
      <c r="F126" s="204"/>
    </row>
    <row r="127" spans="1:6" ht="9.75">
      <c r="A127" s="210"/>
      <c r="B127" s="211"/>
      <c r="C127" s="196"/>
      <c r="D127" s="212"/>
      <c r="E127" s="212"/>
      <c r="F127" s="204"/>
    </row>
    <row r="128" spans="1:6" ht="9.75">
      <c r="A128" s="210"/>
      <c r="B128" s="211"/>
      <c r="C128" s="196"/>
      <c r="D128" s="212"/>
      <c r="E128" s="212"/>
      <c r="F128" s="204"/>
    </row>
    <row r="129" spans="1:6" ht="9.75">
      <c r="A129" s="210"/>
      <c r="B129" s="211"/>
      <c r="C129" s="196"/>
      <c r="D129" s="212"/>
      <c r="E129" s="212"/>
      <c r="F129" s="204"/>
    </row>
    <row r="130" spans="1:6" ht="9.75">
      <c r="A130" s="210"/>
      <c r="B130" s="211"/>
      <c r="C130" s="196"/>
      <c r="D130" s="196"/>
      <c r="E130" s="196"/>
      <c r="F130" s="204"/>
    </row>
    <row r="131" spans="1:6" ht="9.75">
      <c r="A131" s="210"/>
      <c r="B131" s="211"/>
      <c r="C131" s="196"/>
      <c r="D131" s="196"/>
      <c r="E131" s="196"/>
      <c r="F131" s="204"/>
    </row>
    <row r="132" spans="1:6" ht="9.75">
      <c r="A132" s="210"/>
      <c r="B132" s="211"/>
      <c r="C132" s="196"/>
      <c r="D132" s="196"/>
      <c r="E132" s="196"/>
      <c r="F132" s="204"/>
    </row>
    <row r="133" spans="1:6" ht="9.75">
      <c r="A133" s="210"/>
      <c r="B133" s="211"/>
      <c r="C133" s="196"/>
      <c r="D133" s="196"/>
      <c r="E133" s="196"/>
      <c r="F133" s="204"/>
    </row>
    <row r="134" spans="1:6" ht="9.75">
      <c r="A134" s="210"/>
      <c r="B134" s="211"/>
      <c r="C134" s="196"/>
      <c r="D134" s="196"/>
      <c r="E134" s="196"/>
      <c r="F134" s="204"/>
    </row>
    <row r="135" spans="1:6" ht="9.75">
      <c r="A135" s="210"/>
      <c r="B135" s="211"/>
      <c r="C135" s="196"/>
      <c r="D135" s="196"/>
      <c r="E135" s="196"/>
      <c r="F135" s="204"/>
    </row>
    <row r="136" spans="1:6" ht="9.75">
      <c r="A136" s="210"/>
      <c r="B136" s="211"/>
      <c r="C136" s="196"/>
      <c r="D136" s="196"/>
      <c r="E136" s="196"/>
      <c r="F136" s="204"/>
    </row>
    <row r="137" spans="1:6" ht="9.75">
      <c r="A137" s="210"/>
      <c r="B137" s="211"/>
      <c r="C137" s="196"/>
      <c r="D137" s="196"/>
      <c r="E137" s="196"/>
      <c r="F137" s="204"/>
    </row>
    <row r="138" spans="1:6" ht="9.75">
      <c r="A138" s="210"/>
      <c r="B138" s="211"/>
      <c r="C138" s="196"/>
      <c r="D138" s="196"/>
      <c r="E138" s="196"/>
      <c r="F138" s="204"/>
    </row>
    <row r="139" spans="1:6" ht="9.75">
      <c r="A139" s="210"/>
      <c r="B139" s="211"/>
      <c r="C139" s="196"/>
      <c r="D139" s="196"/>
      <c r="E139" s="196"/>
      <c r="F139" s="204"/>
    </row>
    <row r="140" spans="1:6" ht="9.75">
      <c r="A140" s="210"/>
      <c r="B140" s="211"/>
      <c r="C140" s="196"/>
      <c r="D140" s="196"/>
      <c r="E140" s="196"/>
      <c r="F140" s="204"/>
    </row>
    <row r="141" spans="1:6" ht="9.75">
      <c r="A141" s="210"/>
      <c r="B141" s="211"/>
      <c r="C141" s="196"/>
      <c r="D141" s="196"/>
      <c r="E141" s="196"/>
      <c r="F141" s="204"/>
    </row>
    <row r="142" spans="1:6" ht="9.75">
      <c r="A142" s="210"/>
      <c r="B142" s="211"/>
      <c r="C142" s="196"/>
      <c r="D142" s="196"/>
      <c r="E142" s="196"/>
      <c r="F142" s="204"/>
    </row>
    <row r="143" spans="1:6" ht="9.75">
      <c r="A143" s="210"/>
      <c r="B143" s="211"/>
      <c r="C143" s="196"/>
      <c r="D143" s="196"/>
      <c r="E143" s="196"/>
      <c r="F143" s="204"/>
    </row>
    <row r="144" spans="1:6" ht="9.75">
      <c r="A144" s="210"/>
      <c r="B144" s="211"/>
      <c r="C144" s="196"/>
      <c r="D144" s="196"/>
      <c r="E144" s="196"/>
      <c r="F144" s="204"/>
    </row>
    <row r="145" spans="1:6" ht="9.75">
      <c r="A145" s="210"/>
      <c r="B145" s="211"/>
      <c r="C145" s="196"/>
      <c r="D145" s="196"/>
      <c r="E145" s="196"/>
      <c r="F145" s="204"/>
    </row>
    <row r="146" spans="1:6" ht="9.75">
      <c r="A146" s="210"/>
      <c r="B146" s="211"/>
      <c r="C146" s="196"/>
      <c r="D146" s="196"/>
      <c r="E146" s="196"/>
      <c r="F146" s="204"/>
    </row>
    <row r="147" spans="1:6" ht="9.75">
      <c r="A147" s="210"/>
      <c r="B147" s="211"/>
      <c r="C147" s="196"/>
      <c r="D147" s="196"/>
      <c r="E147" s="196"/>
      <c r="F147" s="204"/>
    </row>
    <row r="148" spans="1:6" ht="9.75">
      <c r="A148" s="210"/>
      <c r="B148" s="211"/>
      <c r="C148" s="196"/>
      <c r="D148" s="196"/>
      <c r="E148" s="196"/>
      <c r="F148" s="204"/>
    </row>
    <row r="149" spans="1:6" ht="9.75">
      <c r="A149" s="210"/>
      <c r="B149" s="211"/>
      <c r="C149" s="196"/>
      <c r="D149" s="196"/>
      <c r="E149" s="196"/>
      <c r="F149" s="204"/>
    </row>
    <row r="150" spans="1:6" ht="9.75">
      <c r="A150" s="210"/>
      <c r="B150" s="211"/>
      <c r="C150" s="196"/>
      <c r="D150" s="196"/>
      <c r="E150" s="196"/>
      <c r="F150" s="204"/>
    </row>
    <row r="151" spans="1:6" ht="9.75">
      <c r="A151" s="210"/>
      <c r="B151" s="211"/>
      <c r="C151" s="196"/>
      <c r="D151" s="196"/>
      <c r="E151" s="196"/>
      <c r="F151" s="204"/>
    </row>
    <row r="152" spans="1:6" ht="9.75">
      <c r="A152" s="210"/>
      <c r="B152" s="211"/>
      <c r="C152" s="196"/>
      <c r="D152" s="196"/>
      <c r="E152" s="196"/>
      <c r="F152" s="204"/>
    </row>
    <row r="153" spans="1:6" ht="9.75">
      <c r="A153" s="210"/>
      <c r="B153" s="211"/>
      <c r="C153" s="196"/>
      <c r="D153" s="196"/>
      <c r="E153" s="196"/>
      <c r="F153" s="204"/>
    </row>
    <row r="154" spans="1:6" ht="9.75">
      <c r="A154" s="210"/>
      <c r="B154" s="211"/>
      <c r="C154" s="196"/>
      <c r="D154" s="196"/>
      <c r="E154" s="196"/>
      <c r="F154" s="204"/>
    </row>
    <row r="155" spans="1:6" ht="9.75">
      <c r="A155" s="210"/>
      <c r="B155" s="211"/>
      <c r="C155" s="196"/>
      <c r="D155" s="196"/>
      <c r="E155" s="196"/>
      <c r="F155" s="204"/>
    </row>
    <row r="156" spans="1:6" ht="9.75">
      <c r="A156" s="210"/>
      <c r="B156" s="211"/>
      <c r="C156" s="196"/>
      <c r="D156" s="196"/>
      <c r="E156" s="196"/>
      <c r="F156" s="204"/>
    </row>
    <row r="157" spans="1:6" ht="9.75">
      <c r="A157" s="210"/>
      <c r="B157" s="211"/>
      <c r="C157" s="196"/>
      <c r="D157" s="196"/>
      <c r="E157" s="196"/>
      <c r="F157" s="204"/>
    </row>
    <row r="158" spans="1:6" ht="9.75">
      <c r="A158" s="210"/>
      <c r="B158" s="211"/>
      <c r="C158" s="196"/>
      <c r="D158" s="196"/>
      <c r="E158" s="196"/>
      <c r="F158" s="204"/>
    </row>
    <row r="159" spans="1:6" ht="9.75">
      <c r="A159" s="210"/>
      <c r="B159" s="211"/>
      <c r="C159" s="196"/>
      <c r="D159" s="196"/>
      <c r="E159" s="196"/>
      <c r="F159" s="204"/>
    </row>
    <row r="160" spans="1:6" ht="9.75">
      <c r="A160" s="210"/>
      <c r="B160" s="211"/>
      <c r="C160" s="196"/>
      <c r="D160" s="196"/>
      <c r="E160" s="196"/>
      <c r="F160" s="204"/>
    </row>
    <row r="161" spans="1:6" ht="9.75">
      <c r="A161" s="210"/>
      <c r="B161" s="211"/>
      <c r="C161" s="196"/>
      <c r="D161" s="196"/>
      <c r="E161" s="196"/>
      <c r="F161" s="204"/>
    </row>
    <row r="162" spans="1:6" ht="9.75">
      <c r="A162" s="210"/>
      <c r="B162" s="211"/>
      <c r="C162" s="196"/>
      <c r="D162" s="196"/>
      <c r="E162" s="196"/>
      <c r="F162" s="204"/>
    </row>
    <row r="163" spans="1:6" ht="9.75">
      <c r="A163" s="210"/>
      <c r="B163" s="211"/>
      <c r="C163" s="196"/>
      <c r="D163" s="196"/>
      <c r="E163" s="196"/>
      <c r="F163" s="204"/>
    </row>
    <row r="164" spans="1:6" ht="9.75">
      <c r="A164" s="210"/>
      <c r="B164" s="211"/>
      <c r="C164" s="196"/>
      <c r="D164" s="196"/>
      <c r="E164" s="196"/>
      <c r="F164" s="204"/>
    </row>
    <row r="165" spans="1:6" ht="9.75">
      <c r="A165" s="210"/>
      <c r="B165" s="211"/>
      <c r="C165" s="196"/>
      <c r="D165" s="196"/>
      <c r="E165" s="196"/>
      <c r="F165" s="204"/>
    </row>
    <row r="166" spans="1:6" ht="9.75">
      <c r="A166" s="210"/>
      <c r="B166" s="211"/>
      <c r="C166" s="196"/>
      <c r="D166" s="196"/>
      <c r="E166" s="196"/>
      <c r="F166" s="204"/>
    </row>
    <row r="167" spans="1:6" ht="9.75">
      <c r="A167" s="210"/>
      <c r="B167" s="211"/>
      <c r="C167" s="196"/>
      <c r="D167" s="196"/>
      <c r="E167" s="196"/>
      <c r="F167" s="204"/>
    </row>
    <row r="168" spans="1:6" ht="9.75">
      <c r="A168" s="210"/>
      <c r="B168" s="211"/>
      <c r="C168" s="196"/>
      <c r="D168" s="196"/>
      <c r="E168" s="196"/>
      <c r="F168" s="204"/>
    </row>
    <row r="169" spans="1:6" ht="9.75">
      <c r="A169" s="210"/>
      <c r="B169" s="211"/>
      <c r="C169" s="196"/>
      <c r="D169" s="196"/>
      <c r="E169" s="196"/>
      <c r="F169" s="204"/>
    </row>
    <row r="170" spans="1:6" ht="9.75">
      <c r="A170" s="210"/>
      <c r="B170" s="211"/>
      <c r="C170" s="196"/>
      <c r="D170" s="196"/>
      <c r="E170" s="196"/>
      <c r="F170" s="204"/>
    </row>
    <row r="171" spans="1:6" ht="9.75">
      <c r="A171" s="210"/>
      <c r="B171" s="211"/>
      <c r="C171" s="196"/>
      <c r="D171" s="196"/>
      <c r="E171" s="196"/>
      <c r="F171" s="204"/>
    </row>
    <row r="172" spans="1:6" ht="9.75">
      <c r="A172" s="210"/>
      <c r="B172" s="211"/>
      <c r="C172" s="196"/>
      <c r="D172" s="196"/>
      <c r="E172" s="196"/>
      <c r="F172" s="204"/>
    </row>
    <row r="173" spans="1:6" ht="9.75">
      <c r="A173" s="210"/>
      <c r="B173" s="211"/>
      <c r="C173" s="196"/>
      <c r="D173" s="196"/>
      <c r="E173" s="196"/>
      <c r="F173" s="204"/>
    </row>
    <row r="174" spans="1:6" ht="9.75">
      <c r="A174" s="210"/>
      <c r="B174" s="211"/>
      <c r="C174" s="196"/>
      <c r="D174" s="196"/>
      <c r="E174" s="196"/>
      <c r="F174" s="204"/>
    </row>
    <row r="175" spans="1:6" ht="9.75">
      <c r="A175" s="210"/>
      <c r="B175" s="211"/>
      <c r="C175" s="196"/>
      <c r="D175" s="196"/>
      <c r="E175" s="196"/>
      <c r="F175" s="204"/>
    </row>
    <row r="176" spans="1:6" ht="9.75">
      <c r="A176" s="210"/>
      <c r="B176" s="211"/>
      <c r="C176" s="196"/>
      <c r="D176" s="196"/>
      <c r="E176" s="196"/>
      <c r="F176" s="204"/>
    </row>
    <row r="177" spans="1:6" ht="9.75">
      <c r="A177" s="210"/>
      <c r="B177" s="211"/>
      <c r="C177" s="196"/>
      <c r="D177" s="196"/>
      <c r="E177" s="196"/>
      <c r="F177" s="204"/>
    </row>
    <row r="178" spans="1:6" ht="9.75">
      <c r="A178" s="210"/>
      <c r="B178" s="211"/>
      <c r="C178" s="196"/>
      <c r="D178" s="196"/>
      <c r="E178" s="196"/>
      <c r="F178" s="204"/>
    </row>
    <row r="179" spans="1:6" ht="9.75">
      <c r="A179" s="210"/>
      <c r="B179" s="211"/>
      <c r="C179" s="196"/>
      <c r="D179" s="196"/>
      <c r="E179" s="196"/>
      <c r="F179" s="204"/>
    </row>
    <row r="180" spans="1:6" ht="9.75">
      <c r="A180" s="210"/>
      <c r="B180" s="211"/>
      <c r="C180" s="196"/>
      <c r="D180" s="196"/>
      <c r="E180" s="196"/>
      <c r="F180" s="204"/>
    </row>
    <row r="181" spans="1:6" ht="9.75">
      <c r="A181" s="210"/>
      <c r="B181" s="211"/>
      <c r="C181" s="196"/>
      <c r="D181" s="196"/>
      <c r="E181" s="196"/>
      <c r="F181" s="204"/>
    </row>
    <row r="182" spans="1:6" ht="9.75">
      <c r="A182" s="210"/>
      <c r="B182" s="211"/>
      <c r="C182" s="196"/>
      <c r="D182" s="196"/>
      <c r="E182" s="196"/>
      <c r="F182" s="204"/>
    </row>
    <row r="183" spans="1:6" ht="9.75">
      <c r="A183" s="210"/>
      <c r="B183" s="211"/>
      <c r="C183" s="196"/>
      <c r="D183" s="196"/>
      <c r="E183" s="196"/>
      <c r="F183" s="204"/>
    </row>
    <row r="184" spans="1:6" ht="9.75">
      <c r="A184" s="210"/>
      <c r="B184" s="211"/>
      <c r="C184" s="196"/>
      <c r="D184" s="196"/>
      <c r="E184" s="196"/>
      <c r="F184" s="204"/>
    </row>
    <row r="185" spans="1:6" ht="9.75">
      <c r="A185" s="210"/>
      <c r="B185" s="211"/>
      <c r="C185" s="196"/>
      <c r="D185" s="196"/>
      <c r="E185" s="196"/>
      <c r="F185" s="204"/>
    </row>
    <row r="186" spans="1:6" ht="9.75">
      <c r="A186" s="210"/>
      <c r="B186" s="211"/>
      <c r="C186" s="196"/>
      <c r="D186" s="196"/>
      <c r="E186" s="196"/>
      <c r="F186" s="204"/>
    </row>
    <row r="187" spans="1:6" ht="9.75">
      <c r="A187" s="210"/>
      <c r="B187" s="211"/>
      <c r="C187" s="196"/>
      <c r="D187" s="196"/>
      <c r="E187" s="196"/>
      <c r="F187" s="204"/>
    </row>
    <row r="188" spans="1:6" ht="9.75">
      <c r="A188" s="210"/>
      <c r="B188" s="211"/>
      <c r="C188" s="196"/>
      <c r="D188" s="196"/>
      <c r="E188" s="196"/>
      <c r="F188" s="204"/>
    </row>
    <row r="189" spans="1:6" ht="9.75">
      <c r="A189" s="210"/>
      <c r="B189" s="211"/>
      <c r="C189" s="196"/>
      <c r="D189" s="196"/>
      <c r="E189" s="196"/>
      <c r="F189" s="204"/>
    </row>
    <row r="190" spans="1:6" ht="9.75">
      <c r="A190" s="210"/>
      <c r="B190" s="211"/>
      <c r="C190" s="196"/>
      <c r="D190" s="196"/>
      <c r="E190" s="196"/>
      <c r="F190" s="204"/>
    </row>
    <row r="191" spans="1:6" ht="9.75">
      <c r="A191" s="210"/>
      <c r="B191" s="211"/>
      <c r="C191" s="196"/>
      <c r="D191" s="196"/>
      <c r="E191" s="196"/>
      <c r="F191" s="204"/>
    </row>
    <row r="192" spans="1:6" ht="9.75">
      <c r="A192" s="210"/>
      <c r="B192" s="211"/>
      <c r="C192" s="196"/>
      <c r="D192" s="196"/>
      <c r="E192" s="196"/>
      <c r="F192" s="204"/>
    </row>
    <row r="193" spans="1:6" ht="9.75">
      <c r="A193" s="210"/>
      <c r="B193" s="211"/>
      <c r="C193" s="196"/>
      <c r="D193" s="196"/>
      <c r="E193" s="196"/>
      <c r="F193" s="204"/>
    </row>
    <row r="194" spans="1:6" ht="9.75">
      <c r="A194" s="210"/>
      <c r="B194" s="211"/>
      <c r="C194" s="196"/>
      <c r="D194" s="196"/>
      <c r="E194" s="196"/>
      <c r="F194" s="204"/>
    </row>
    <row r="195" spans="1:6" ht="9.75">
      <c r="A195" s="210"/>
      <c r="B195" s="211"/>
      <c r="C195" s="196"/>
      <c r="D195" s="196"/>
      <c r="E195" s="196"/>
      <c r="F195" s="204"/>
    </row>
    <row r="196" spans="1:6" ht="9.75">
      <c r="A196" s="210"/>
      <c r="B196" s="211"/>
      <c r="C196" s="196"/>
      <c r="D196" s="196"/>
      <c r="E196" s="196"/>
      <c r="F196" s="204"/>
    </row>
    <row r="197" spans="1:6" ht="9.75">
      <c r="A197" s="210"/>
      <c r="B197" s="211"/>
      <c r="C197" s="196"/>
      <c r="D197" s="196"/>
      <c r="E197" s="196"/>
      <c r="F197" s="204"/>
    </row>
    <row r="198" spans="1:6" ht="9.75">
      <c r="A198" s="210"/>
      <c r="B198" s="211"/>
      <c r="C198" s="196"/>
      <c r="D198" s="196"/>
      <c r="E198" s="196"/>
      <c r="F198" s="204"/>
    </row>
    <row r="199" spans="1:6" ht="9.75">
      <c r="A199" s="210"/>
      <c r="B199" s="211"/>
      <c r="C199" s="196"/>
      <c r="D199" s="196"/>
      <c r="E199" s="196"/>
      <c r="F199" s="204"/>
    </row>
    <row r="200" spans="1:6" ht="9.75">
      <c r="A200" s="210"/>
      <c r="B200" s="211"/>
      <c r="C200" s="196"/>
      <c r="D200" s="196"/>
      <c r="E200" s="196"/>
      <c r="F200" s="204"/>
    </row>
    <row r="201" spans="1:6" ht="9.75">
      <c r="A201" s="210"/>
      <c r="B201" s="211"/>
      <c r="C201" s="196"/>
      <c r="D201" s="196"/>
      <c r="E201" s="196"/>
      <c r="F201" s="204"/>
    </row>
    <row r="202" spans="1:6" ht="9.75">
      <c r="A202" s="210"/>
      <c r="B202" s="211"/>
      <c r="C202" s="196"/>
      <c r="D202" s="196"/>
      <c r="E202" s="196"/>
      <c r="F202" s="204"/>
    </row>
    <row r="203" spans="1:6" ht="9.75">
      <c r="A203" s="210"/>
      <c r="B203" s="211"/>
      <c r="C203" s="196"/>
      <c r="D203" s="196"/>
      <c r="E203" s="196"/>
      <c r="F203" s="204"/>
    </row>
    <row r="204" spans="1:6" ht="9.75">
      <c r="A204" s="210"/>
      <c r="B204" s="211"/>
      <c r="C204" s="196"/>
      <c r="D204" s="196"/>
      <c r="E204" s="196"/>
      <c r="F204" s="204"/>
    </row>
    <row r="205" spans="1:6" ht="9.75">
      <c r="A205" s="210"/>
      <c r="B205" s="211"/>
      <c r="C205" s="196"/>
      <c r="D205" s="196"/>
      <c r="E205" s="196"/>
      <c r="F205" s="204"/>
    </row>
    <row r="206" spans="1:6" ht="9.75">
      <c r="A206" s="210"/>
      <c r="B206" s="211"/>
      <c r="C206" s="196"/>
      <c r="D206" s="196"/>
      <c r="E206" s="196"/>
      <c r="F206" s="204"/>
    </row>
    <row r="207" spans="1:6" ht="9.75">
      <c r="A207" s="210"/>
      <c r="B207" s="211"/>
      <c r="C207" s="196"/>
      <c r="D207" s="196"/>
      <c r="E207" s="196"/>
      <c r="F207" s="204"/>
    </row>
    <row r="208" spans="1:6" ht="9.75">
      <c r="A208" s="210"/>
      <c r="B208" s="211"/>
      <c r="C208" s="196"/>
      <c r="D208" s="196"/>
      <c r="E208" s="196"/>
      <c r="F208" s="204"/>
    </row>
    <row r="209" spans="1:6" ht="9.75">
      <c r="A209" s="210"/>
      <c r="B209" s="211"/>
      <c r="C209" s="196"/>
      <c r="D209" s="196"/>
      <c r="E209" s="196"/>
      <c r="F209" s="204"/>
    </row>
    <row r="210" spans="1:6" ht="9.75">
      <c r="A210" s="210"/>
      <c r="B210" s="211"/>
      <c r="C210" s="196"/>
      <c r="D210" s="196"/>
      <c r="E210" s="196"/>
      <c r="F210" s="204"/>
    </row>
    <row r="211" spans="1:6" ht="9.75">
      <c r="A211" s="210"/>
      <c r="B211" s="211"/>
      <c r="C211" s="196"/>
      <c r="D211" s="196"/>
      <c r="E211" s="196"/>
      <c r="F211" s="204"/>
    </row>
    <row r="212" spans="1:6" ht="9.75">
      <c r="A212" s="210"/>
      <c r="B212" s="211"/>
      <c r="C212" s="196"/>
      <c r="D212" s="196"/>
      <c r="E212" s="196"/>
      <c r="F212" s="204"/>
    </row>
    <row r="213" spans="1:6" ht="9.75">
      <c r="A213" s="210"/>
      <c r="B213" s="211"/>
      <c r="C213" s="196"/>
      <c r="D213" s="196"/>
      <c r="E213" s="196"/>
      <c r="F213" s="204"/>
    </row>
    <row r="214" spans="1:6" ht="9.75">
      <c r="A214" s="210"/>
      <c r="B214" s="211"/>
      <c r="C214" s="196"/>
      <c r="D214" s="196"/>
      <c r="E214" s="196"/>
      <c r="F214" s="204"/>
    </row>
    <row r="215" spans="1:6" ht="9.75">
      <c r="A215" s="210"/>
      <c r="B215" s="211"/>
      <c r="C215" s="196"/>
      <c r="D215" s="196"/>
      <c r="E215" s="196"/>
      <c r="F215" s="204"/>
    </row>
    <row r="216" spans="1:6" ht="9.75">
      <c r="A216" s="210"/>
      <c r="B216" s="211"/>
      <c r="C216" s="196"/>
      <c r="D216" s="196"/>
      <c r="E216" s="196"/>
      <c r="F216" s="204"/>
    </row>
    <row r="217" spans="1:6" ht="9.75">
      <c r="A217" s="210"/>
      <c r="B217" s="211"/>
      <c r="C217" s="196"/>
      <c r="D217" s="196"/>
      <c r="E217" s="196"/>
      <c r="F217" s="204"/>
    </row>
    <row r="218" spans="1:6" ht="9.75">
      <c r="A218" s="210"/>
      <c r="B218" s="211"/>
      <c r="C218" s="196"/>
      <c r="D218" s="196"/>
      <c r="E218" s="196"/>
      <c r="F218" s="204"/>
    </row>
    <row r="219" spans="1:6" ht="9.75">
      <c r="A219" s="210"/>
      <c r="B219" s="211"/>
      <c r="C219" s="196"/>
      <c r="D219" s="196"/>
      <c r="E219" s="196"/>
      <c r="F219" s="204"/>
    </row>
  </sheetData>
  <sheetProtection sheet="1" formatCells="0" formatColumns="0" formatRows="0" insertColumns="0" insertRows="0"/>
  <mergeCells count="94">
    <mergeCell ref="A89:B89"/>
    <mergeCell ref="A90:B90"/>
    <mergeCell ref="A91:B91"/>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6:B6"/>
    <mergeCell ref="C6:E6"/>
    <mergeCell ref="A8:B9"/>
    <mergeCell ref="C8:C9"/>
    <mergeCell ref="D8:E8"/>
    <mergeCell ref="A10:B10"/>
    <mergeCell ref="A1:E1"/>
    <mergeCell ref="A3:B3"/>
    <mergeCell ref="C3:E3"/>
    <mergeCell ref="A4:B4"/>
    <mergeCell ref="C4:E4"/>
    <mergeCell ref="A5:B5"/>
    <mergeCell ref="C5:E5"/>
  </mergeCells>
  <printOptions/>
  <pageMargins left="0.5902777777777778" right="0.1965277777777777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showGridLines="0" zoomScalePageLayoutView="0" workbookViewId="0" topLeftCell="A1">
      <selection activeCell="A7" sqref="A7:B8"/>
    </sheetView>
  </sheetViews>
  <sheetFormatPr defaultColWidth="9.140625" defaultRowHeight="12.75"/>
  <cols>
    <col min="2" max="2" width="11.421875" style="0" customWidth="1"/>
  </cols>
  <sheetData>
    <row r="1" spans="1:19" ht="12.75" customHeight="1">
      <c r="A1" s="371" t="s">
        <v>880</v>
      </c>
      <c r="B1" s="371"/>
      <c r="C1" s="371"/>
      <c r="D1" s="371"/>
      <c r="E1" s="371"/>
      <c r="F1" s="371"/>
      <c r="G1" s="371"/>
      <c r="H1" s="371"/>
      <c r="I1" s="371"/>
      <c r="J1" s="371"/>
      <c r="K1" s="371"/>
      <c r="L1" s="371"/>
      <c r="M1" s="371"/>
      <c r="N1" s="371"/>
      <c r="O1" s="371"/>
      <c r="P1" s="371"/>
      <c r="Q1" s="371"/>
      <c r="R1" s="371"/>
      <c r="S1" s="371"/>
    </row>
    <row r="2" spans="1:19" s="95" customFormat="1" ht="15" customHeight="1">
      <c r="A2" s="312" t="s">
        <v>129</v>
      </c>
      <c r="B2" s="312"/>
      <c r="C2" s="313"/>
      <c r="D2" s="313"/>
      <c r="E2" s="313"/>
      <c r="F2" s="313"/>
      <c r="G2" s="313"/>
      <c r="H2" s="313"/>
      <c r="I2" s="313"/>
      <c r="J2" s="313"/>
      <c r="K2" s="313"/>
      <c r="L2" s="313"/>
      <c r="M2" s="313"/>
      <c r="N2" s="313"/>
      <c r="O2" s="313"/>
      <c r="P2" s="313"/>
      <c r="Q2" s="313"/>
      <c r="R2" s="313"/>
      <c r="S2" s="313"/>
    </row>
    <row r="3" spans="1:19" s="92" customFormat="1" ht="38.25" customHeight="1">
      <c r="A3" s="391" t="s">
        <v>130</v>
      </c>
      <c r="B3" s="391"/>
      <c r="C3" s="313"/>
      <c r="D3" s="313"/>
      <c r="E3" s="313"/>
      <c r="F3" s="313"/>
      <c r="G3" s="313"/>
      <c r="H3" s="313"/>
      <c r="I3" s="313"/>
      <c r="J3" s="313"/>
      <c r="K3" s="313"/>
      <c r="L3" s="313"/>
      <c r="M3" s="313"/>
      <c r="N3" s="313"/>
      <c r="O3" s="313"/>
      <c r="P3" s="313"/>
      <c r="Q3" s="313"/>
      <c r="R3" s="313"/>
      <c r="S3" s="313"/>
    </row>
    <row r="4" spans="1:19" ht="15.75">
      <c r="A4" s="312" t="s">
        <v>131</v>
      </c>
      <c r="B4" s="312"/>
      <c r="C4" s="299" t="str">
        <f>IF(ISBLANK(Polročná_správa!B12),"  ",Polročná_správa!B12)</f>
        <v>CHEMINVEST, a. s.</v>
      </c>
      <c r="D4" s="299"/>
      <c r="E4" s="299"/>
      <c r="F4" s="299"/>
      <c r="G4" s="299"/>
      <c r="H4" s="299"/>
      <c r="I4" s="299"/>
      <c r="J4" s="299"/>
      <c r="K4" s="299"/>
      <c r="L4" s="299"/>
      <c r="M4" s="299"/>
      <c r="N4" s="299"/>
      <c r="O4" s="299"/>
      <c r="P4" s="299"/>
      <c r="Q4" s="299"/>
      <c r="R4" s="299"/>
      <c r="S4" s="299"/>
    </row>
    <row r="5" spans="1:19" ht="15.75">
      <c r="A5" s="314" t="s">
        <v>6</v>
      </c>
      <c r="B5" s="314"/>
      <c r="C5" s="299" t="str">
        <f>IF(ISBLANK(Polročná_správa!E6),"  ",Polročná_správa!E6)</f>
        <v>00677957</v>
      </c>
      <c r="D5" s="299"/>
      <c r="E5" s="299"/>
      <c r="F5" s="299"/>
      <c r="G5" s="299"/>
      <c r="H5" s="299"/>
      <c r="I5" s="299"/>
      <c r="J5" s="299"/>
      <c r="K5" s="299"/>
      <c r="L5" s="299"/>
      <c r="M5" s="299"/>
      <c r="N5" s="299"/>
      <c r="O5" s="299"/>
      <c r="P5" s="299"/>
      <c r="Q5" s="299"/>
      <c r="R5" s="299"/>
      <c r="S5" s="299"/>
    </row>
    <row r="6" spans="1:19" ht="12.75">
      <c r="A6" s="97"/>
      <c r="B6" s="98"/>
      <c r="C6" s="99"/>
      <c r="D6" s="97"/>
      <c r="E6" s="97"/>
      <c r="F6" s="92"/>
      <c r="G6" s="92"/>
      <c r="H6" s="92"/>
      <c r="I6" s="92"/>
      <c r="J6" s="92"/>
      <c r="K6" s="92"/>
      <c r="L6" s="92"/>
      <c r="M6" s="92"/>
      <c r="N6" s="92"/>
      <c r="O6" s="92"/>
      <c r="P6" s="92"/>
      <c r="Q6" s="92"/>
      <c r="R6" s="92"/>
      <c r="S6" s="92"/>
    </row>
    <row r="7" spans="1:19" ht="12.75" customHeight="1">
      <c r="A7" s="372" t="s">
        <v>873</v>
      </c>
      <c r="B7" s="372"/>
      <c r="C7" s="392"/>
      <c r="D7" s="392"/>
      <c r="E7" s="392"/>
      <c r="F7" s="392"/>
      <c r="G7" s="392"/>
      <c r="H7" s="392"/>
      <c r="I7" s="373"/>
      <c r="J7" s="373"/>
      <c r="K7" s="373"/>
      <c r="L7" s="373"/>
      <c r="M7" s="373"/>
      <c r="N7" s="373"/>
      <c r="O7" s="373"/>
      <c r="P7" s="373"/>
      <c r="Q7" s="373"/>
      <c r="R7" s="373"/>
      <c r="S7" s="373"/>
    </row>
    <row r="8" spans="1:19" ht="12.75">
      <c r="A8" s="372"/>
      <c r="B8" s="372"/>
      <c r="C8" s="392"/>
      <c r="D8" s="392"/>
      <c r="E8" s="392"/>
      <c r="F8" s="392"/>
      <c r="G8" s="392"/>
      <c r="H8" s="392"/>
      <c r="I8" s="373"/>
      <c r="J8" s="373"/>
      <c r="K8" s="373"/>
      <c r="L8" s="373"/>
      <c r="M8" s="373"/>
      <c r="N8" s="373"/>
      <c r="O8" s="373"/>
      <c r="P8" s="373"/>
      <c r="Q8" s="373"/>
      <c r="R8" s="373"/>
      <c r="S8" s="373"/>
    </row>
    <row r="9" spans="1:19" ht="12.75">
      <c r="A9" s="375"/>
      <c r="B9" s="375"/>
      <c r="C9" s="376"/>
      <c r="D9" s="376"/>
      <c r="E9" s="376"/>
      <c r="F9" s="376"/>
      <c r="G9" s="376"/>
      <c r="H9" s="376"/>
      <c r="I9" s="377"/>
      <c r="J9" s="377"/>
      <c r="K9" s="377"/>
      <c r="L9" s="378"/>
      <c r="M9" s="378"/>
      <c r="N9" s="378"/>
      <c r="O9" s="378"/>
      <c r="P9" s="378"/>
      <c r="Q9" s="378"/>
      <c r="R9" s="378"/>
      <c r="S9" s="378"/>
    </row>
    <row r="10" spans="1:19" ht="12.75">
      <c r="A10" s="375"/>
      <c r="B10" s="375"/>
      <c r="C10" s="376"/>
      <c r="D10" s="376"/>
      <c r="E10" s="376"/>
      <c r="F10" s="376"/>
      <c r="G10" s="376"/>
      <c r="H10" s="376"/>
      <c r="I10" s="377"/>
      <c r="J10" s="377"/>
      <c r="K10" s="377"/>
      <c r="L10" s="378"/>
      <c r="M10" s="378"/>
      <c r="N10" s="378"/>
      <c r="O10" s="378"/>
      <c r="P10" s="378"/>
      <c r="Q10" s="378"/>
      <c r="R10" s="378"/>
      <c r="S10" s="378"/>
    </row>
    <row r="11" spans="1:19" ht="12.75">
      <c r="A11" s="375"/>
      <c r="B11" s="375"/>
      <c r="C11" s="376"/>
      <c r="D11" s="376"/>
      <c r="E11" s="376"/>
      <c r="F11" s="376"/>
      <c r="G11" s="376"/>
      <c r="H11" s="376"/>
      <c r="I11" s="377"/>
      <c r="J11" s="377"/>
      <c r="K11" s="377"/>
      <c r="L11" s="378"/>
      <c r="M11" s="378"/>
      <c r="N11" s="378"/>
      <c r="O11" s="378"/>
      <c r="P11" s="378"/>
      <c r="Q11" s="378"/>
      <c r="R11" s="378"/>
      <c r="S11" s="378"/>
    </row>
    <row r="12" spans="1:19" ht="12.75">
      <c r="A12" s="375"/>
      <c r="B12" s="375"/>
      <c r="C12" s="376"/>
      <c r="D12" s="376"/>
      <c r="E12" s="376"/>
      <c r="F12" s="376"/>
      <c r="G12" s="376"/>
      <c r="H12" s="376"/>
      <c r="I12" s="377"/>
      <c r="J12" s="377"/>
      <c r="K12" s="377"/>
      <c r="L12" s="378"/>
      <c r="M12" s="378"/>
      <c r="N12" s="378"/>
      <c r="O12" s="378"/>
      <c r="P12" s="378"/>
      <c r="Q12" s="378"/>
      <c r="R12" s="378"/>
      <c r="S12" s="378"/>
    </row>
    <row r="13" spans="1:19" ht="12.75">
      <c r="A13" s="375"/>
      <c r="B13" s="375"/>
      <c r="C13" s="376"/>
      <c r="D13" s="376"/>
      <c r="E13" s="376"/>
      <c r="F13" s="376"/>
      <c r="G13" s="376"/>
      <c r="H13" s="376"/>
      <c r="I13" s="377"/>
      <c r="J13" s="377"/>
      <c r="K13" s="377"/>
      <c r="L13" s="378"/>
      <c r="M13" s="378"/>
      <c r="N13" s="378"/>
      <c r="O13" s="378"/>
      <c r="P13" s="378"/>
      <c r="Q13" s="378"/>
      <c r="R13" s="378"/>
      <c r="S13" s="378"/>
    </row>
    <row r="14" spans="1:19" ht="12.75">
      <c r="A14" s="375"/>
      <c r="B14" s="375"/>
      <c r="C14" s="376"/>
      <c r="D14" s="376"/>
      <c r="E14" s="376"/>
      <c r="F14" s="376"/>
      <c r="G14" s="376"/>
      <c r="H14" s="376"/>
      <c r="I14" s="377"/>
      <c r="J14" s="377"/>
      <c r="K14" s="377"/>
      <c r="L14" s="378"/>
      <c r="M14" s="378"/>
      <c r="N14" s="378"/>
      <c r="O14" s="378"/>
      <c r="P14" s="378"/>
      <c r="Q14" s="378"/>
      <c r="R14" s="378"/>
      <c r="S14" s="378"/>
    </row>
    <row r="15" spans="1:19" ht="12.75">
      <c r="A15" s="375"/>
      <c r="B15" s="375"/>
      <c r="C15" s="376"/>
      <c r="D15" s="376"/>
      <c r="E15" s="376"/>
      <c r="F15" s="376"/>
      <c r="G15" s="376"/>
      <c r="H15" s="376"/>
      <c r="I15" s="377"/>
      <c r="J15" s="377"/>
      <c r="K15" s="377"/>
      <c r="L15" s="378"/>
      <c r="M15" s="378"/>
      <c r="N15" s="378"/>
      <c r="O15" s="378"/>
      <c r="P15" s="378"/>
      <c r="Q15" s="378"/>
      <c r="R15" s="378"/>
      <c r="S15" s="378"/>
    </row>
    <row r="16" spans="1:19" ht="12.75">
      <c r="A16" s="375"/>
      <c r="B16" s="375"/>
      <c r="C16" s="376"/>
      <c r="D16" s="376"/>
      <c r="E16" s="376"/>
      <c r="F16" s="376"/>
      <c r="G16" s="376"/>
      <c r="H16" s="376"/>
      <c r="I16" s="377"/>
      <c r="J16" s="377"/>
      <c r="K16" s="377"/>
      <c r="L16" s="378"/>
      <c r="M16" s="378"/>
      <c r="N16" s="378"/>
      <c r="O16" s="378"/>
      <c r="P16" s="378"/>
      <c r="Q16" s="378"/>
      <c r="R16" s="378"/>
      <c r="S16" s="378"/>
    </row>
    <row r="17" spans="1:19" ht="12.75">
      <c r="A17" s="375"/>
      <c r="B17" s="375"/>
      <c r="C17" s="376"/>
      <c r="D17" s="376"/>
      <c r="E17" s="376"/>
      <c r="F17" s="376"/>
      <c r="G17" s="376"/>
      <c r="H17" s="376"/>
      <c r="I17" s="377"/>
      <c r="J17" s="377"/>
      <c r="K17" s="377"/>
      <c r="L17" s="378"/>
      <c r="M17" s="378"/>
      <c r="N17" s="378"/>
      <c r="O17" s="378"/>
      <c r="P17" s="378"/>
      <c r="Q17" s="378"/>
      <c r="R17" s="378"/>
      <c r="S17" s="378"/>
    </row>
    <row r="18" spans="1:19" ht="12.75">
      <c r="A18" s="375"/>
      <c r="B18" s="375"/>
      <c r="C18" s="376"/>
      <c r="D18" s="376"/>
      <c r="E18" s="376"/>
      <c r="F18" s="376"/>
      <c r="G18" s="376"/>
      <c r="H18" s="376"/>
      <c r="I18" s="377"/>
      <c r="J18" s="377"/>
      <c r="K18" s="377"/>
      <c r="L18" s="378"/>
      <c r="M18" s="378"/>
      <c r="N18" s="378"/>
      <c r="O18" s="378"/>
      <c r="P18" s="378"/>
      <c r="Q18" s="378"/>
      <c r="R18" s="378"/>
      <c r="S18" s="378"/>
    </row>
    <row r="19" spans="1:19" ht="12.75">
      <c r="A19" s="375"/>
      <c r="B19" s="375"/>
      <c r="C19" s="376"/>
      <c r="D19" s="376"/>
      <c r="E19" s="376"/>
      <c r="F19" s="376"/>
      <c r="G19" s="376"/>
      <c r="H19" s="376"/>
      <c r="I19" s="377"/>
      <c r="J19" s="377"/>
      <c r="K19" s="377"/>
      <c r="L19" s="378"/>
      <c r="M19" s="378"/>
      <c r="N19" s="378"/>
      <c r="O19" s="378"/>
      <c r="P19" s="378"/>
      <c r="Q19" s="378"/>
      <c r="R19" s="378"/>
      <c r="S19" s="378"/>
    </row>
    <row r="20" spans="1:19" ht="12.75">
      <c r="A20" s="375"/>
      <c r="B20" s="375"/>
      <c r="C20" s="376"/>
      <c r="D20" s="376"/>
      <c r="E20" s="376"/>
      <c r="F20" s="376"/>
      <c r="G20" s="376"/>
      <c r="H20" s="376"/>
      <c r="I20" s="377"/>
      <c r="J20" s="377"/>
      <c r="K20" s="377"/>
      <c r="L20" s="378"/>
      <c r="M20" s="378"/>
      <c r="N20" s="378"/>
      <c r="O20" s="378"/>
      <c r="P20" s="378"/>
      <c r="Q20" s="378"/>
      <c r="R20" s="378"/>
      <c r="S20" s="378"/>
    </row>
    <row r="21" spans="1:19" ht="12.75">
      <c r="A21" s="375"/>
      <c r="B21" s="375"/>
      <c r="C21" s="376"/>
      <c r="D21" s="376"/>
      <c r="E21" s="376"/>
      <c r="F21" s="376"/>
      <c r="G21" s="376"/>
      <c r="H21" s="376"/>
      <c r="I21" s="377"/>
      <c r="J21" s="377"/>
      <c r="K21" s="377"/>
      <c r="L21" s="378"/>
      <c r="M21" s="378"/>
      <c r="N21" s="378"/>
      <c r="O21" s="378"/>
      <c r="P21" s="378"/>
      <c r="Q21" s="378"/>
      <c r="R21" s="378"/>
      <c r="S21" s="378"/>
    </row>
    <row r="22" spans="1:19" ht="12.75">
      <c r="A22" s="375"/>
      <c r="B22" s="375"/>
      <c r="C22" s="376"/>
      <c r="D22" s="376"/>
      <c r="E22" s="376"/>
      <c r="F22" s="376"/>
      <c r="G22" s="376"/>
      <c r="H22" s="376"/>
      <c r="I22" s="377"/>
      <c r="J22" s="377"/>
      <c r="K22" s="377"/>
      <c r="L22" s="378"/>
      <c r="M22" s="378"/>
      <c r="N22" s="378"/>
      <c r="O22" s="378"/>
      <c r="P22" s="378"/>
      <c r="Q22" s="378"/>
      <c r="R22" s="378"/>
      <c r="S22" s="378"/>
    </row>
    <row r="23" spans="1:19" ht="12.75">
      <c r="A23" s="375"/>
      <c r="B23" s="375"/>
      <c r="C23" s="376"/>
      <c r="D23" s="376"/>
      <c r="E23" s="376"/>
      <c r="F23" s="376"/>
      <c r="G23" s="376"/>
      <c r="H23" s="376"/>
      <c r="I23" s="377"/>
      <c r="J23" s="377"/>
      <c r="K23" s="377"/>
      <c r="L23" s="378"/>
      <c r="M23" s="378"/>
      <c r="N23" s="378"/>
      <c r="O23" s="378"/>
      <c r="P23" s="378"/>
      <c r="Q23" s="378"/>
      <c r="R23" s="378"/>
      <c r="S23" s="378"/>
    </row>
    <row r="24" spans="1:19" ht="12.75">
      <c r="A24" s="375"/>
      <c r="B24" s="375"/>
      <c r="C24" s="376"/>
      <c r="D24" s="376"/>
      <c r="E24" s="376"/>
      <c r="F24" s="376"/>
      <c r="G24" s="376"/>
      <c r="H24" s="376"/>
      <c r="I24" s="377"/>
      <c r="J24" s="377"/>
      <c r="K24" s="377"/>
      <c r="L24" s="378"/>
      <c r="M24" s="378"/>
      <c r="N24" s="378"/>
      <c r="O24" s="378"/>
      <c r="P24" s="378"/>
      <c r="Q24" s="378"/>
      <c r="R24" s="378"/>
      <c r="S24" s="378"/>
    </row>
    <row r="25" spans="1:19" ht="12.75">
      <c r="A25" s="375"/>
      <c r="B25" s="375"/>
      <c r="C25" s="376"/>
      <c r="D25" s="376"/>
      <c r="E25" s="376"/>
      <c r="F25" s="376"/>
      <c r="G25" s="376"/>
      <c r="H25" s="376"/>
      <c r="I25" s="377"/>
      <c r="J25" s="377"/>
      <c r="K25" s="377"/>
      <c r="L25" s="378"/>
      <c r="M25" s="378"/>
      <c r="N25" s="378"/>
      <c r="O25" s="378"/>
      <c r="P25" s="378"/>
      <c r="Q25" s="378"/>
      <c r="R25" s="378"/>
      <c r="S25" s="378"/>
    </row>
    <row r="26" spans="1:19" ht="12.75">
      <c r="A26" s="375"/>
      <c r="B26" s="375"/>
      <c r="C26" s="376"/>
      <c r="D26" s="376"/>
      <c r="E26" s="376"/>
      <c r="F26" s="376"/>
      <c r="G26" s="376"/>
      <c r="H26" s="376"/>
      <c r="I26" s="377"/>
      <c r="J26" s="377"/>
      <c r="K26" s="377"/>
      <c r="L26" s="378"/>
      <c r="M26" s="378"/>
      <c r="N26" s="378"/>
      <c r="O26" s="378"/>
      <c r="P26" s="378"/>
      <c r="Q26" s="378"/>
      <c r="R26" s="378"/>
      <c r="S26" s="378"/>
    </row>
    <row r="27" spans="1:19" ht="12.75">
      <c r="A27" s="375"/>
      <c r="B27" s="375"/>
      <c r="C27" s="376"/>
      <c r="D27" s="376"/>
      <c r="E27" s="376"/>
      <c r="F27" s="376"/>
      <c r="G27" s="376"/>
      <c r="H27" s="376"/>
      <c r="I27" s="377"/>
      <c r="J27" s="377"/>
      <c r="K27" s="377"/>
      <c r="L27" s="378"/>
      <c r="M27" s="378"/>
      <c r="N27" s="378"/>
      <c r="O27" s="378"/>
      <c r="P27" s="378"/>
      <c r="Q27" s="378"/>
      <c r="R27" s="378"/>
      <c r="S27" s="378"/>
    </row>
    <row r="28" spans="1:19" ht="12.75">
      <c r="A28" s="375"/>
      <c r="B28" s="375"/>
      <c r="C28" s="376"/>
      <c r="D28" s="376"/>
      <c r="E28" s="376"/>
      <c r="F28" s="376"/>
      <c r="G28" s="376"/>
      <c r="H28" s="376"/>
      <c r="I28" s="377"/>
      <c r="J28" s="377"/>
      <c r="K28" s="377"/>
      <c r="L28" s="378"/>
      <c r="M28" s="378"/>
      <c r="N28" s="378"/>
      <c r="O28" s="378"/>
      <c r="P28" s="378"/>
      <c r="Q28" s="378"/>
      <c r="R28" s="378"/>
      <c r="S28" s="378"/>
    </row>
    <row r="29" spans="1:19" ht="12.75">
      <c r="A29" s="375"/>
      <c r="B29" s="375"/>
      <c r="C29" s="376"/>
      <c r="D29" s="376"/>
      <c r="E29" s="376"/>
      <c r="F29" s="376"/>
      <c r="G29" s="376"/>
      <c r="H29" s="376"/>
      <c r="I29" s="377"/>
      <c r="J29" s="377"/>
      <c r="K29" s="377"/>
      <c r="L29" s="378"/>
      <c r="M29" s="378"/>
      <c r="N29" s="378"/>
      <c r="O29" s="378"/>
      <c r="P29" s="378"/>
      <c r="Q29" s="378"/>
      <c r="R29" s="378"/>
      <c r="S29" s="378"/>
    </row>
    <row r="30" spans="1:19" ht="12.75">
      <c r="A30" s="375"/>
      <c r="B30" s="375"/>
      <c r="C30" s="376"/>
      <c r="D30" s="376"/>
      <c r="E30" s="376"/>
      <c r="F30" s="376"/>
      <c r="G30" s="376"/>
      <c r="H30" s="376"/>
      <c r="I30" s="377"/>
      <c r="J30" s="377"/>
      <c r="K30" s="377"/>
      <c r="L30" s="378"/>
      <c r="M30" s="378"/>
      <c r="N30" s="378"/>
      <c r="O30" s="378"/>
      <c r="P30" s="378"/>
      <c r="Q30" s="378"/>
      <c r="R30" s="378"/>
      <c r="S30" s="378"/>
    </row>
    <row r="31" spans="1:19" ht="12.75" customHeight="1">
      <c r="A31" s="375"/>
      <c r="B31" s="375"/>
      <c r="C31" s="376"/>
      <c r="D31" s="376"/>
      <c r="E31" s="376"/>
      <c r="F31" s="376"/>
      <c r="G31" s="376"/>
      <c r="H31" s="376"/>
      <c r="I31" s="377"/>
      <c r="J31" s="377"/>
      <c r="K31" s="377"/>
      <c r="L31" s="378"/>
      <c r="M31" s="378"/>
      <c r="N31" s="378"/>
      <c r="O31" s="378"/>
      <c r="P31" s="378"/>
      <c r="Q31" s="378"/>
      <c r="R31" s="378"/>
      <c r="S31" s="378"/>
    </row>
    <row r="32" spans="1:19" ht="12.75" customHeight="1">
      <c r="A32" s="375"/>
      <c r="B32" s="375"/>
      <c r="C32" s="376"/>
      <c r="D32" s="376"/>
      <c r="E32" s="376"/>
      <c r="F32" s="376"/>
      <c r="G32" s="376"/>
      <c r="H32" s="376"/>
      <c r="I32" s="377"/>
      <c r="J32" s="377"/>
      <c r="K32" s="377"/>
      <c r="L32" s="378"/>
      <c r="M32" s="378"/>
      <c r="N32" s="378"/>
      <c r="O32" s="378"/>
      <c r="P32" s="378"/>
      <c r="Q32" s="378"/>
      <c r="R32" s="378"/>
      <c r="S32" s="378"/>
    </row>
    <row r="33" spans="1:19" ht="12.75" customHeight="1">
      <c r="A33" s="375"/>
      <c r="B33" s="375"/>
      <c r="C33" s="376"/>
      <c r="D33" s="376"/>
      <c r="E33" s="376"/>
      <c r="F33" s="376"/>
      <c r="G33" s="376"/>
      <c r="H33" s="376"/>
      <c r="I33" s="377"/>
      <c r="J33" s="377"/>
      <c r="K33" s="377"/>
      <c r="L33" s="378"/>
      <c r="M33" s="378"/>
      <c r="N33" s="378"/>
      <c r="O33" s="378"/>
      <c r="P33" s="378"/>
      <c r="Q33" s="378"/>
      <c r="R33" s="378"/>
      <c r="S33" s="378"/>
    </row>
    <row r="34" spans="1:19" ht="12.75">
      <c r="A34" s="375"/>
      <c r="B34" s="375"/>
      <c r="C34" s="376"/>
      <c r="D34" s="376"/>
      <c r="E34" s="376"/>
      <c r="F34" s="376"/>
      <c r="G34" s="376"/>
      <c r="H34" s="376"/>
      <c r="I34" s="377"/>
      <c r="J34" s="377"/>
      <c r="K34" s="377"/>
      <c r="L34" s="378"/>
      <c r="M34" s="378"/>
      <c r="N34" s="378"/>
      <c r="O34" s="378"/>
      <c r="P34" s="378"/>
      <c r="Q34" s="378"/>
      <c r="R34" s="378"/>
      <c r="S34" s="378"/>
    </row>
    <row r="35" spans="1:19" ht="12.75" customHeight="1">
      <c r="A35" s="375"/>
      <c r="B35" s="375"/>
      <c r="C35" s="376"/>
      <c r="D35" s="376"/>
      <c r="E35" s="376"/>
      <c r="F35" s="376"/>
      <c r="G35" s="376"/>
      <c r="H35" s="376"/>
      <c r="I35" s="377"/>
      <c r="J35" s="377"/>
      <c r="K35" s="377"/>
      <c r="L35" s="378"/>
      <c r="M35" s="378"/>
      <c r="N35" s="378"/>
      <c r="O35" s="378"/>
      <c r="P35" s="378"/>
      <c r="Q35" s="378"/>
      <c r="R35" s="378"/>
      <c r="S35" s="378"/>
    </row>
    <row r="36" spans="1:19" ht="12.75" customHeight="1">
      <c r="A36" s="375"/>
      <c r="B36" s="375"/>
      <c r="C36" s="376"/>
      <c r="D36" s="376"/>
      <c r="E36" s="376"/>
      <c r="F36" s="376"/>
      <c r="G36" s="376"/>
      <c r="H36" s="376"/>
      <c r="I36" s="377"/>
      <c r="J36" s="377"/>
      <c r="K36" s="377"/>
      <c r="L36" s="378"/>
      <c r="M36" s="378"/>
      <c r="N36" s="378"/>
      <c r="O36" s="378"/>
      <c r="P36" s="378"/>
      <c r="Q36" s="378"/>
      <c r="R36" s="378"/>
      <c r="S36" s="378"/>
    </row>
    <row r="37" spans="1:19" ht="12.75" customHeight="1">
      <c r="A37" s="375"/>
      <c r="B37" s="375"/>
      <c r="C37" s="376"/>
      <c r="D37" s="376"/>
      <c r="E37" s="376"/>
      <c r="F37" s="376"/>
      <c r="G37" s="376"/>
      <c r="H37" s="376"/>
      <c r="I37" s="377"/>
      <c r="J37" s="377"/>
      <c r="K37" s="377"/>
      <c r="L37" s="378"/>
      <c r="M37" s="378"/>
      <c r="N37" s="378"/>
      <c r="O37" s="378"/>
      <c r="P37" s="378"/>
      <c r="Q37" s="378"/>
      <c r="R37" s="378"/>
      <c r="S37" s="378"/>
    </row>
    <row r="38" spans="1:19" ht="12.75" customHeight="1">
      <c r="A38" s="375"/>
      <c r="B38" s="375"/>
      <c r="C38" s="376"/>
      <c r="D38" s="376"/>
      <c r="E38" s="376"/>
      <c r="F38" s="376"/>
      <c r="G38" s="376"/>
      <c r="H38" s="376"/>
      <c r="I38" s="377"/>
      <c r="J38" s="377"/>
      <c r="K38" s="377"/>
      <c r="L38" s="378"/>
      <c r="M38" s="378"/>
      <c r="N38" s="378"/>
      <c r="O38" s="378"/>
      <c r="P38" s="378"/>
      <c r="Q38" s="378"/>
      <c r="R38" s="378"/>
      <c r="S38" s="378"/>
    </row>
    <row r="39" spans="1:19" ht="12.75" customHeight="1">
      <c r="A39" s="375"/>
      <c r="B39" s="375"/>
      <c r="C39" s="376"/>
      <c r="D39" s="376"/>
      <c r="E39" s="376"/>
      <c r="F39" s="376"/>
      <c r="G39" s="376"/>
      <c r="H39" s="376"/>
      <c r="I39" s="377"/>
      <c r="J39" s="377"/>
      <c r="K39" s="377"/>
      <c r="L39" s="378"/>
      <c r="M39" s="378"/>
      <c r="N39" s="378"/>
      <c r="O39" s="378"/>
      <c r="P39" s="378"/>
      <c r="Q39" s="378"/>
      <c r="R39" s="378"/>
      <c r="S39" s="378"/>
    </row>
    <row r="40" spans="1:19" ht="12.75" customHeight="1">
      <c r="A40" s="375"/>
      <c r="B40" s="375"/>
      <c r="C40" s="376"/>
      <c r="D40" s="376"/>
      <c r="E40" s="376"/>
      <c r="F40" s="376"/>
      <c r="G40" s="376"/>
      <c r="H40" s="376"/>
      <c r="I40" s="377"/>
      <c r="J40" s="377"/>
      <c r="K40" s="377"/>
      <c r="L40" s="378"/>
      <c r="M40" s="378"/>
      <c r="N40" s="378"/>
      <c r="O40" s="378"/>
      <c r="P40" s="378"/>
      <c r="Q40" s="378"/>
      <c r="R40" s="378"/>
      <c r="S40" s="378"/>
    </row>
    <row r="41" spans="1:19" ht="12.75">
      <c r="A41" s="375"/>
      <c r="B41" s="375"/>
      <c r="C41" s="376"/>
      <c r="D41" s="376"/>
      <c r="E41" s="376"/>
      <c r="F41" s="376"/>
      <c r="G41" s="376"/>
      <c r="H41" s="376"/>
      <c r="I41" s="377"/>
      <c r="J41" s="377"/>
      <c r="K41" s="377"/>
      <c r="L41" s="378"/>
      <c r="M41" s="378"/>
      <c r="N41" s="378"/>
      <c r="O41" s="378"/>
      <c r="P41" s="378"/>
      <c r="Q41" s="378"/>
      <c r="R41" s="378"/>
      <c r="S41" s="378"/>
    </row>
    <row r="42" spans="1:19" ht="12.75">
      <c r="A42" s="375"/>
      <c r="B42" s="375"/>
      <c r="C42" s="376"/>
      <c r="D42" s="376"/>
      <c r="E42" s="376"/>
      <c r="F42" s="376"/>
      <c r="G42" s="376"/>
      <c r="H42" s="376"/>
      <c r="I42" s="377"/>
      <c r="J42" s="377"/>
      <c r="K42" s="377"/>
      <c r="L42" s="378"/>
      <c r="M42" s="378"/>
      <c r="N42" s="378"/>
      <c r="O42" s="378"/>
      <c r="P42" s="378"/>
      <c r="Q42" s="378"/>
      <c r="R42" s="378"/>
      <c r="S42" s="378"/>
    </row>
    <row r="43" spans="1:19" ht="12.75" customHeight="1">
      <c r="A43" s="375"/>
      <c r="B43" s="375"/>
      <c r="C43" s="376"/>
      <c r="D43" s="376"/>
      <c r="E43" s="376"/>
      <c r="F43" s="376"/>
      <c r="G43" s="376"/>
      <c r="H43" s="376"/>
      <c r="I43" s="377"/>
      <c r="J43" s="377"/>
      <c r="K43" s="377"/>
      <c r="L43" s="378"/>
      <c r="M43" s="378"/>
      <c r="N43" s="378"/>
      <c r="O43" s="378"/>
      <c r="P43" s="378"/>
      <c r="Q43" s="378"/>
      <c r="R43" s="378"/>
      <c r="S43" s="378"/>
    </row>
    <row r="44" spans="1:19" ht="12.75" customHeight="1">
      <c r="A44" s="375"/>
      <c r="B44" s="375"/>
      <c r="C44" s="376"/>
      <c r="D44" s="376"/>
      <c r="E44" s="376"/>
      <c r="F44" s="376"/>
      <c r="G44" s="376"/>
      <c r="H44" s="376"/>
      <c r="I44" s="377"/>
      <c r="J44" s="377"/>
      <c r="K44" s="377"/>
      <c r="L44" s="378"/>
      <c r="M44" s="378"/>
      <c r="N44" s="378"/>
      <c r="O44" s="378"/>
      <c r="P44" s="378"/>
      <c r="Q44" s="378"/>
      <c r="R44" s="378"/>
      <c r="S44" s="378"/>
    </row>
    <row r="45" spans="1:19" ht="12.75" customHeight="1">
      <c r="A45" s="375"/>
      <c r="B45" s="375"/>
      <c r="C45" s="376"/>
      <c r="D45" s="376"/>
      <c r="E45" s="376"/>
      <c r="F45" s="376"/>
      <c r="G45" s="376"/>
      <c r="H45" s="376"/>
      <c r="I45" s="377"/>
      <c r="J45" s="377"/>
      <c r="K45" s="377"/>
      <c r="L45" s="378"/>
      <c r="M45" s="378"/>
      <c r="N45" s="378"/>
      <c r="O45" s="378"/>
      <c r="P45" s="378"/>
      <c r="Q45" s="378"/>
      <c r="R45" s="378"/>
      <c r="S45" s="378"/>
    </row>
    <row r="46" spans="1:19" ht="12.75" customHeight="1">
      <c r="A46" s="375"/>
      <c r="B46" s="375"/>
      <c r="C46" s="376"/>
      <c r="D46" s="376"/>
      <c r="E46" s="376"/>
      <c r="F46" s="376"/>
      <c r="G46" s="376"/>
      <c r="H46" s="376"/>
      <c r="I46" s="377"/>
      <c r="J46" s="377"/>
      <c r="K46" s="377"/>
      <c r="L46" s="378"/>
      <c r="M46" s="378"/>
      <c r="N46" s="378"/>
      <c r="O46" s="378"/>
      <c r="P46" s="378"/>
      <c r="Q46" s="378"/>
      <c r="R46" s="378"/>
      <c r="S46" s="378"/>
    </row>
    <row r="47" spans="1:19" ht="12.75" customHeight="1">
      <c r="A47" s="375"/>
      <c r="B47" s="375"/>
      <c r="C47" s="376"/>
      <c r="D47" s="376"/>
      <c r="E47" s="376"/>
      <c r="F47" s="376"/>
      <c r="G47" s="376"/>
      <c r="H47" s="376"/>
      <c r="I47" s="377"/>
      <c r="J47" s="377"/>
      <c r="K47" s="377"/>
      <c r="L47" s="378"/>
      <c r="M47" s="378"/>
      <c r="N47" s="378"/>
      <c r="O47" s="378"/>
      <c r="P47" s="378"/>
      <c r="Q47" s="378"/>
      <c r="R47" s="378"/>
      <c r="S47" s="378"/>
    </row>
    <row r="48" spans="1:19" ht="12.75" customHeight="1">
      <c r="A48" s="375"/>
      <c r="B48" s="375"/>
      <c r="C48" s="376"/>
      <c r="D48" s="376"/>
      <c r="E48" s="376"/>
      <c r="F48" s="376"/>
      <c r="G48" s="376"/>
      <c r="H48" s="376"/>
      <c r="I48" s="377"/>
      <c r="J48" s="377"/>
      <c r="K48" s="377"/>
      <c r="L48" s="378"/>
      <c r="M48" s="378"/>
      <c r="N48" s="378"/>
      <c r="O48" s="378"/>
      <c r="P48" s="378"/>
      <c r="Q48" s="378"/>
      <c r="R48" s="378"/>
      <c r="S48" s="378"/>
    </row>
    <row r="49" spans="1:19" ht="12.75" customHeight="1">
      <c r="A49" s="375"/>
      <c r="B49" s="375"/>
      <c r="C49" s="376"/>
      <c r="D49" s="376"/>
      <c r="E49" s="376"/>
      <c r="F49" s="376"/>
      <c r="G49" s="376"/>
      <c r="H49" s="376"/>
      <c r="I49" s="377"/>
      <c r="J49" s="377"/>
      <c r="K49" s="377"/>
      <c r="L49" s="378"/>
      <c r="M49" s="378"/>
      <c r="N49" s="378"/>
      <c r="O49" s="378"/>
      <c r="P49" s="378"/>
      <c r="Q49" s="378"/>
      <c r="R49" s="378"/>
      <c r="S49" s="378"/>
    </row>
    <row r="50" spans="1:19" ht="12.75">
      <c r="A50" s="375"/>
      <c r="B50" s="375"/>
      <c r="C50" s="376"/>
      <c r="D50" s="376"/>
      <c r="E50" s="376"/>
      <c r="F50" s="376"/>
      <c r="G50" s="376"/>
      <c r="H50" s="376"/>
      <c r="I50" s="377"/>
      <c r="J50" s="377"/>
      <c r="K50" s="377"/>
      <c r="L50" s="378"/>
      <c r="M50" s="378"/>
      <c r="N50" s="378"/>
      <c r="O50" s="378"/>
      <c r="P50" s="378"/>
      <c r="Q50" s="378"/>
      <c r="R50" s="378"/>
      <c r="S50" s="378"/>
    </row>
    <row r="51" spans="1:19" ht="12.75">
      <c r="A51" s="375"/>
      <c r="B51" s="375"/>
      <c r="C51" s="376"/>
      <c r="D51" s="376"/>
      <c r="E51" s="376"/>
      <c r="F51" s="376"/>
      <c r="G51" s="376"/>
      <c r="H51" s="376"/>
      <c r="I51" s="377"/>
      <c r="J51" s="377"/>
      <c r="K51" s="377"/>
      <c r="L51" s="378"/>
      <c r="M51" s="378"/>
      <c r="N51" s="378"/>
      <c r="O51" s="378"/>
      <c r="P51" s="378"/>
      <c r="Q51" s="378"/>
      <c r="R51" s="378"/>
      <c r="S51" s="378"/>
    </row>
    <row r="52" spans="1:19" ht="12.75">
      <c r="A52" s="375"/>
      <c r="B52" s="375"/>
      <c r="C52" s="376"/>
      <c r="D52" s="376"/>
      <c r="E52" s="376"/>
      <c r="F52" s="376"/>
      <c r="G52" s="376"/>
      <c r="H52" s="376"/>
      <c r="I52" s="377"/>
      <c r="J52" s="377"/>
      <c r="K52" s="377"/>
      <c r="L52" s="378"/>
      <c r="M52" s="378"/>
      <c r="N52" s="378"/>
      <c r="O52" s="378"/>
      <c r="P52" s="378"/>
      <c r="Q52" s="378"/>
      <c r="R52" s="378"/>
      <c r="S52" s="378"/>
    </row>
    <row r="53" spans="1:19" ht="12.75">
      <c r="A53" s="375"/>
      <c r="B53" s="375"/>
      <c r="C53" s="376"/>
      <c r="D53" s="376"/>
      <c r="E53" s="376"/>
      <c r="F53" s="376"/>
      <c r="G53" s="376"/>
      <c r="H53" s="376"/>
      <c r="I53" s="377"/>
      <c r="J53" s="377"/>
      <c r="K53" s="377"/>
      <c r="L53" s="378"/>
      <c r="M53" s="378"/>
      <c r="N53" s="378"/>
      <c r="O53" s="378"/>
      <c r="P53" s="378"/>
      <c r="Q53" s="378"/>
      <c r="R53" s="378"/>
      <c r="S53" s="378"/>
    </row>
    <row r="54" spans="1:19" ht="12.75" customHeight="1">
      <c r="A54" s="375"/>
      <c r="B54" s="375"/>
      <c r="C54" s="376"/>
      <c r="D54" s="376"/>
      <c r="E54" s="376"/>
      <c r="F54" s="376"/>
      <c r="G54" s="376"/>
      <c r="H54" s="376"/>
      <c r="I54" s="377"/>
      <c r="J54" s="377"/>
      <c r="K54" s="377"/>
      <c r="L54" s="378"/>
      <c r="M54" s="378"/>
      <c r="N54" s="378"/>
      <c r="O54" s="378"/>
      <c r="P54" s="378"/>
      <c r="Q54" s="378"/>
      <c r="R54" s="378"/>
      <c r="S54" s="378"/>
    </row>
    <row r="55" spans="1:19" ht="12.75" customHeight="1">
      <c r="A55" s="375"/>
      <c r="B55" s="375"/>
      <c r="C55" s="376"/>
      <c r="D55" s="376"/>
      <c r="E55" s="376"/>
      <c r="F55" s="376"/>
      <c r="G55" s="376"/>
      <c r="H55" s="376"/>
      <c r="I55" s="377"/>
      <c r="J55" s="377"/>
      <c r="K55" s="377"/>
      <c r="L55" s="378"/>
      <c r="M55" s="378"/>
      <c r="N55" s="378"/>
      <c r="O55" s="378"/>
      <c r="P55" s="378"/>
      <c r="Q55" s="378"/>
      <c r="R55" s="378"/>
      <c r="S55" s="378"/>
    </row>
    <row r="56" spans="1:19" ht="12.75" customHeight="1">
      <c r="A56" s="375"/>
      <c r="B56" s="375"/>
      <c r="C56" s="376"/>
      <c r="D56" s="376"/>
      <c r="E56" s="376"/>
      <c r="F56" s="376"/>
      <c r="G56" s="376"/>
      <c r="H56" s="376"/>
      <c r="I56" s="377"/>
      <c r="J56" s="377"/>
      <c r="K56" s="377"/>
      <c r="L56" s="378"/>
      <c r="M56" s="378"/>
      <c r="N56" s="378"/>
      <c r="O56" s="378"/>
      <c r="P56" s="378"/>
      <c r="Q56" s="378"/>
      <c r="R56" s="378"/>
      <c r="S56" s="378"/>
    </row>
    <row r="57" spans="1:19" ht="12.75" customHeight="1">
      <c r="A57" s="375"/>
      <c r="B57" s="375"/>
      <c r="C57" s="376"/>
      <c r="D57" s="376"/>
      <c r="E57" s="376"/>
      <c r="F57" s="376"/>
      <c r="G57" s="376"/>
      <c r="H57" s="376"/>
      <c r="I57" s="377"/>
      <c r="J57" s="377"/>
      <c r="K57" s="377"/>
      <c r="L57" s="378"/>
      <c r="M57" s="378"/>
      <c r="N57" s="378"/>
      <c r="O57" s="378"/>
      <c r="P57" s="378"/>
      <c r="Q57" s="378"/>
      <c r="R57" s="378"/>
      <c r="S57" s="378"/>
    </row>
    <row r="58" spans="1:19" ht="12.75" customHeight="1">
      <c r="A58" s="375"/>
      <c r="B58" s="375"/>
      <c r="C58" s="376"/>
      <c r="D58" s="376"/>
      <c r="E58" s="376"/>
      <c r="F58" s="376"/>
      <c r="G58" s="376"/>
      <c r="H58" s="376"/>
      <c r="I58" s="377"/>
      <c r="J58" s="377"/>
      <c r="K58" s="377"/>
      <c r="L58" s="378"/>
      <c r="M58" s="378"/>
      <c r="N58" s="378"/>
      <c r="O58" s="378"/>
      <c r="P58" s="378"/>
      <c r="Q58" s="378"/>
      <c r="R58" s="378"/>
      <c r="S58" s="378"/>
    </row>
    <row r="59" spans="1:19" ht="12.75" customHeight="1">
      <c r="A59" s="375"/>
      <c r="B59" s="375"/>
      <c r="C59" s="376"/>
      <c r="D59" s="376"/>
      <c r="E59" s="376"/>
      <c r="F59" s="376"/>
      <c r="G59" s="376"/>
      <c r="H59" s="376"/>
      <c r="I59" s="377"/>
      <c r="J59" s="377"/>
      <c r="K59" s="377"/>
      <c r="L59" s="378"/>
      <c r="M59" s="378"/>
      <c r="N59" s="378"/>
      <c r="O59" s="378"/>
      <c r="P59" s="378"/>
      <c r="Q59" s="378"/>
      <c r="R59" s="378"/>
      <c r="S59" s="378"/>
    </row>
    <row r="60" spans="1:19" ht="12.75" customHeight="1">
      <c r="A60" s="375"/>
      <c r="B60" s="375"/>
      <c r="C60" s="376"/>
      <c r="D60" s="376"/>
      <c r="E60" s="376"/>
      <c r="F60" s="376"/>
      <c r="G60" s="376"/>
      <c r="H60" s="376"/>
      <c r="I60" s="377"/>
      <c r="J60" s="377"/>
      <c r="K60" s="377"/>
      <c r="L60" s="378"/>
      <c r="M60" s="378"/>
      <c r="N60" s="378"/>
      <c r="O60" s="378"/>
      <c r="P60" s="378"/>
      <c r="Q60" s="378"/>
      <c r="R60" s="378"/>
      <c r="S60" s="378"/>
    </row>
    <row r="61" spans="1:19" ht="12.75" customHeight="1">
      <c r="A61" s="375"/>
      <c r="B61" s="375"/>
      <c r="C61" s="376"/>
      <c r="D61" s="376"/>
      <c r="E61" s="376"/>
      <c r="F61" s="376"/>
      <c r="G61" s="376"/>
      <c r="H61" s="376"/>
      <c r="I61" s="377"/>
      <c r="J61" s="377"/>
      <c r="K61" s="377"/>
      <c r="L61" s="378"/>
      <c r="M61" s="378"/>
      <c r="N61" s="378"/>
      <c r="O61" s="378"/>
      <c r="P61" s="378"/>
      <c r="Q61" s="378"/>
      <c r="R61" s="378"/>
      <c r="S61" s="378"/>
    </row>
    <row r="62" spans="1:19" ht="12.75" customHeight="1">
      <c r="A62" s="375"/>
      <c r="B62" s="375"/>
      <c r="C62" s="376"/>
      <c r="D62" s="376"/>
      <c r="E62" s="376"/>
      <c r="F62" s="376"/>
      <c r="G62" s="376"/>
      <c r="H62" s="376"/>
      <c r="I62" s="377"/>
      <c r="J62" s="377"/>
      <c r="K62" s="377"/>
      <c r="L62" s="378"/>
      <c r="M62" s="378"/>
      <c r="N62" s="378"/>
      <c r="O62" s="378"/>
      <c r="P62" s="378"/>
      <c r="Q62" s="378"/>
      <c r="R62" s="378"/>
      <c r="S62" s="378"/>
    </row>
    <row r="63" spans="1:19" ht="12.75" customHeight="1">
      <c r="A63" s="375"/>
      <c r="B63" s="375"/>
      <c r="C63" s="376"/>
      <c r="D63" s="376"/>
      <c r="E63" s="376"/>
      <c r="F63" s="376"/>
      <c r="G63" s="376"/>
      <c r="H63" s="376"/>
      <c r="I63" s="377"/>
      <c r="J63" s="377"/>
      <c r="K63" s="377"/>
      <c r="L63" s="378"/>
      <c r="M63" s="378"/>
      <c r="N63" s="378"/>
      <c r="O63" s="378"/>
      <c r="P63" s="378"/>
      <c r="Q63" s="378"/>
      <c r="R63" s="378"/>
      <c r="S63" s="378"/>
    </row>
    <row r="64" spans="1:19" ht="12.75" customHeight="1">
      <c r="A64" s="375"/>
      <c r="B64" s="375"/>
      <c r="C64" s="376"/>
      <c r="D64" s="376"/>
      <c r="E64" s="376"/>
      <c r="F64" s="376"/>
      <c r="G64" s="376"/>
      <c r="H64" s="376"/>
      <c r="I64" s="377"/>
      <c r="J64" s="377"/>
      <c r="K64" s="377"/>
      <c r="L64" s="378"/>
      <c r="M64" s="378"/>
      <c r="N64" s="378"/>
      <c r="O64" s="378"/>
      <c r="P64" s="378"/>
      <c r="Q64" s="378"/>
      <c r="R64" s="378"/>
      <c r="S64" s="378"/>
    </row>
    <row r="65" spans="1:19" ht="12.75" customHeight="1">
      <c r="A65" s="375"/>
      <c r="B65" s="375"/>
      <c r="C65" s="376"/>
      <c r="D65" s="376"/>
      <c r="E65" s="376"/>
      <c r="F65" s="376"/>
      <c r="G65" s="376"/>
      <c r="H65" s="376"/>
      <c r="I65" s="377"/>
      <c r="J65" s="377"/>
      <c r="K65" s="377"/>
      <c r="L65" s="378"/>
      <c r="M65" s="378"/>
      <c r="N65" s="378"/>
      <c r="O65" s="378"/>
      <c r="P65" s="378"/>
      <c r="Q65" s="378"/>
      <c r="R65" s="378"/>
      <c r="S65" s="378"/>
    </row>
    <row r="66" spans="1:19" ht="12.75" customHeight="1">
      <c r="A66" s="375"/>
      <c r="B66" s="375"/>
      <c r="C66" s="376"/>
      <c r="D66" s="376"/>
      <c r="E66" s="376"/>
      <c r="F66" s="376"/>
      <c r="G66" s="376"/>
      <c r="H66" s="376"/>
      <c r="I66" s="377"/>
      <c r="J66" s="377"/>
      <c r="K66" s="377"/>
      <c r="L66" s="378"/>
      <c r="M66" s="378"/>
      <c r="N66" s="378"/>
      <c r="O66" s="378"/>
      <c r="P66" s="378"/>
      <c r="Q66" s="378"/>
      <c r="R66" s="378"/>
      <c r="S66" s="378"/>
    </row>
    <row r="67" spans="1:19" ht="12.75" customHeight="1">
      <c r="A67" s="375"/>
      <c r="B67" s="375"/>
      <c r="C67" s="376"/>
      <c r="D67" s="376"/>
      <c r="E67" s="376"/>
      <c r="F67" s="376"/>
      <c r="G67" s="376"/>
      <c r="H67" s="376"/>
      <c r="I67" s="377"/>
      <c r="J67" s="377"/>
      <c r="K67" s="377"/>
      <c r="L67" s="378"/>
      <c r="M67" s="378"/>
      <c r="N67" s="378"/>
      <c r="O67" s="378"/>
      <c r="P67" s="378"/>
      <c r="Q67" s="378"/>
      <c r="R67" s="378"/>
      <c r="S67" s="378"/>
    </row>
    <row r="68" spans="1:19" ht="12.75" customHeight="1">
      <c r="A68" s="375"/>
      <c r="B68" s="375"/>
      <c r="C68" s="376"/>
      <c r="D68" s="376"/>
      <c r="E68" s="376"/>
      <c r="F68" s="376"/>
      <c r="G68" s="376"/>
      <c r="H68" s="376"/>
      <c r="I68" s="377"/>
      <c r="J68" s="377"/>
      <c r="K68" s="377"/>
      <c r="L68" s="378"/>
      <c r="M68" s="378"/>
      <c r="N68" s="378"/>
      <c r="O68" s="378"/>
      <c r="P68" s="378"/>
      <c r="Q68" s="378"/>
      <c r="R68" s="378"/>
      <c r="S68" s="378"/>
    </row>
    <row r="69" spans="1:19" ht="12.75" customHeight="1">
      <c r="A69" s="375"/>
      <c r="B69" s="375"/>
      <c r="C69" s="376"/>
      <c r="D69" s="376"/>
      <c r="E69" s="376"/>
      <c r="F69" s="376"/>
      <c r="G69" s="376"/>
      <c r="H69" s="376"/>
      <c r="I69" s="377"/>
      <c r="J69" s="377"/>
      <c r="K69" s="377"/>
      <c r="L69" s="378"/>
      <c r="M69" s="378"/>
      <c r="N69" s="378"/>
      <c r="O69" s="378"/>
      <c r="P69" s="378"/>
      <c r="Q69" s="378"/>
      <c r="R69" s="378"/>
      <c r="S69" s="378"/>
    </row>
    <row r="70" spans="1:19" ht="12.75" customHeight="1">
      <c r="A70" s="375"/>
      <c r="B70" s="375"/>
      <c r="C70" s="376"/>
      <c r="D70" s="376"/>
      <c r="E70" s="376"/>
      <c r="F70" s="376"/>
      <c r="G70" s="376"/>
      <c r="H70" s="376"/>
      <c r="I70" s="377"/>
      <c r="J70" s="377"/>
      <c r="K70" s="377"/>
      <c r="L70" s="378"/>
      <c r="M70" s="378"/>
      <c r="N70" s="378"/>
      <c r="O70" s="378"/>
      <c r="P70" s="378"/>
      <c r="Q70" s="378"/>
      <c r="R70" s="378"/>
      <c r="S70" s="378"/>
    </row>
    <row r="71" spans="1:19" ht="12.75" customHeight="1">
      <c r="A71" s="375"/>
      <c r="B71" s="375"/>
      <c r="C71" s="376"/>
      <c r="D71" s="376"/>
      <c r="E71" s="376"/>
      <c r="F71" s="376"/>
      <c r="G71" s="376"/>
      <c r="H71" s="376"/>
      <c r="I71" s="377"/>
      <c r="J71" s="377"/>
      <c r="K71" s="377"/>
      <c r="L71" s="378"/>
      <c r="M71" s="378"/>
      <c r="N71" s="378"/>
      <c r="O71" s="378"/>
      <c r="P71" s="378"/>
      <c r="Q71" s="378"/>
      <c r="R71" s="378"/>
      <c r="S71" s="378"/>
    </row>
    <row r="72" spans="1:19" ht="12.75" customHeight="1">
      <c r="A72" s="375"/>
      <c r="B72" s="375"/>
      <c r="C72" s="376"/>
      <c r="D72" s="376"/>
      <c r="E72" s="376"/>
      <c r="F72" s="376"/>
      <c r="G72" s="376"/>
      <c r="H72" s="376"/>
      <c r="I72" s="377"/>
      <c r="J72" s="377"/>
      <c r="K72" s="377"/>
      <c r="L72" s="378"/>
      <c r="M72" s="378"/>
      <c r="N72" s="378"/>
      <c r="O72" s="378"/>
      <c r="P72" s="378"/>
      <c r="Q72" s="378"/>
      <c r="R72" s="378"/>
      <c r="S72" s="378"/>
    </row>
    <row r="73" spans="1:19" ht="12.75">
      <c r="A73" s="375"/>
      <c r="B73" s="375"/>
      <c r="C73" s="376"/>
      <c r="D73" s="376"/>
      <c r="E73" s="376"/>
      <c r="F73" s="376"/>
      <c r="G73" s="376"/>
      <c r="H73" s="376"/>
      <c r="I73" s="377"/>
      <c r="J73" s="377"/>
      <c r="K73" s="377"/>
      <c r="L73" s="378"/>
      <c r="M73" s="378"/>
      <c r="N73" s="378"/>
      <c r="O73" s="378"/>
      <c r="P73" s="378"/>
      <c r="Q73" s="378"/>
      <c r="R73" s="378"/>
      <c r="S73" s="378"/>
    </row>
    <row r="74" spans="1:19" ht="12.75">
      <c r="A74" s="213"/>
      <c r="B74" s="213"/>
      <c r="C74" s="213"/>
      <c r="D74" s="213"/>
      <c r="E74" s="213"/>
      <c r="F74" s="213"/>
      <c r="G74" s="213"/>
      <c r="H74" s="213"/>
      <c r="I74" s="213"/>
      <c r="J74" s="213"/>
      <c r="K74" s="213"/>
      <c r="L74" s="213"/>
      <c r="M74" s="213"/>
      <c r="N74" s="213"/>
      <c r="O74" s="213"/>
      <c r="P74" s="213"/>
      <c r="Q74" s="213"/>
      <c r="R74" s="213"/>
      <c r="S74" s="213"/>
    </row>
    <row r="75" spans="1:19" ht="12.75">
      <c r="A75" s="213"/>
      <c r="B75" s="213"/>
      <c r="C75" s="213"/>
      <c r="D75" s="213"/>
      <c r="E75" s="213"/>
      <c r="F75" s="213"/>
      <c r="G75" s="213"/>
      <c r="H75" s="213"/>
      <c r="I75" s="213"/>
      <c r="J75" s="213"/>
      <c r="K75" s="213"/>
      <c r="L75" s="213"/>
      <c r="M75" s="213"/>
      <c r="N75" s="213"/>
      <c r="O75" s="213"/>
      <c r="P75" s="213"/>
      <c r="Q75" s="213"/>
      <c r="R75" s="213"/>
      <c r="S75" s="213"/>
    </row>
    <row r="76" spans="1:19" ht="12.75">
      <c r="A76" s="213"/>
      <c r="B76" s="213"/>
      <c r="C76" s="213"/>
      <c r="D76" s="213"/>
      <c r="E76" s="213"/>
      <c r="F76" s="213"/>
      <c r="G76" s="213"/>
      <c r="H76" s="213"/>
      <c r="I76" s="213"/>
      <c r="J76" s="213"/>
      <c r="K76" s="213"/>
      <c r="L76" s="213"/>
      <c r="M76" s="213"/>
      <c r="N76" s="213"/>
      <c r="O76" s="213"/>
      <c r="P76" s="213"/>
      <c r="Q76" s="213"/>
      <c r="R76" s="213"/>
      <c r="S76" s="213"/>
    </row>
    <row r="77" spans="1:19" ht="12.75">
      <c r="A77" s="213"/>
      <c r="B77" s="213"/>
      <c r="C77" s="213"/>
      <c r="D77" s="213"/>
      <c r="E77" s="213"/>
      <c r="F77" s="213"/>
      <c r="G77" s="213"/>
      <c r="H77" s="213"/>
      <c r="I77" s="213"/>
      <c r="J77" s="213"/>
      <c r="K77" s="213"/>
      <c r="L77" s="213"/>
      <c r="M77" s="213"/>
      <c r="N77" s="213"/>
      <c r="O77" s="213"/>
      <c r="P77" s="213"/>
      <c r="Q77" s="213"/>
      <c r="R77" s="213"/>
      <c r="S77" s="213"/>
    </row>
    <row r="78" spans="1:19" ht="12.75">
      <c r="A78" s="213"/>
      <c r="B78" s="213"/>
      <c r="C78" s="213"/>
      <c r="D78" s="213"/>
      <c r="E78" s="213"/>
      <c r="F78" s="213"/>
      <c r="G78" s="213"/>
      <c r="H78" s="213"/>
      <c r="I78" s="213"/>
      <c r="J78" s="213"/>
      <c r="K78" s="213"/>
      <c r="L78" s="213"/>
      <c r="M78" s="213"/>
      <c r="N78" s="213"/>
      <c r="O78" s="213"/>
      <c r="P78" s="213"/>
      <c r="Q78" s="213"/>
      <c r="R78" s="213"/>
      <c r="S78" s="213"/>
    </row>
    <row r="79" spans="1:19" ht="12.75">
      <c r="A79" s="213"/>
      <c r="B79" s="213"/>
      <c r="C79" s="213"/>
      <c r="D79" s="213"/>
      <c r="E79" s="213"/>
      <c r="F79" s="213"/>
      <c r="G79" s="213"/>
      <c r="H79" s="213"/>
      <c r="I79" s="213"/>
      <c r="J79" s="213"/>
      <c r="K79" s="213"/>
      <c r="L79" s="213"/>
      <c r="M79" s="213"/>
      <c r="N79" s="213"/>
      <c r="O79" s="213"/>
      <c r="P79" s="213"/>
      <c r="Q79" s="213"/>
      <c r="R79" s="213"/>
      <c r="S79" s="213"/>
    </row>
    <row r="80" spans="1:19" ht="12.75">
      <c r="A80" s="213"/>
      <c r="B80" s="213"/>
      <c r="C80" s="213"/>
      <c r="D80" s="213"/>
      <c r="E80" s="213"/>
      <c r="F80" s="213"/>
      <c r="G80" s="213"/>
      <c r="H80" s="213"/>
      <c r="I80" s="213"/>
      <c r="J80" s="213"/>
      <c r="K80" s="213"/>
      <c r="L80" s="213"/>
      <c r="M80" s="213"/>
      <c r="N80" s="213"/>
      <c r="O80" s="213"/>
      <c r="P80" s="213"/>
      <c r="Q80" s="213"/>
      <c r="R80" s="213"/>
      <c r="S80" s="213"/>
    </row>
    <row r="81" spans="1:19" ht="12.75">
      <c r="A81" s="213"/>
      <c r="B81" s="213"/>
      <c r="C81" s="213"/>
      <c r="D81" s="213"/>
      <c r="E81" s="213"/>
      <c r="F81" s="213"/>
      <c r="G81" s="213"/>
      <c r="H81" s="213"/>
      <c r="I81" s="213"/>
      <c r="J81" s="213"/>
      <c r="K81" s="213"/>
      <c r="L81" s="213"/>
      <c r="M81" s="213"/>
      <c r="N81" s="213"/>
      <c r="O81" s="213"/>
      <c r="P81" s="213"/>
      <c r="Q81" s="213"/>
      <c r="R81" s="213"/>
      <c r="S81" s="213"/>
    </row>
    <row r="82" spans="1:19" ht="12.75">
      <c r="A82" s="213"/>
      <c r="B82" s="213"/>
      <c r="C82" s="213"/>
      <c r="D82" s="213"/>
      <c r="E82" s="213"/>
      <c r="F82" s="213"/>
      <c r="G82" s="213"/>
      <c r="H82" s="213"/>
      <c r="I82" s="213"/>
      <c r="J82" s="213"/>
      <c r="K82" s="213"/>
      <c r="L82" s="213"/>
      <c r="M82" s="213"/>
      <c r="N82" s="213"/>
      <c r="O82" s="213"/>
      <c r="P82" s="213"/>
      <c r="Q82" s="213"/>
      <c r="R82" s="213"/>
      <c r="S82" s="213"/>
    </row>
  </sheetData>
  <sheetProtection sheet="1" formatCells="0" formatColumns="0" formatRows="0" insertColumns="0" insertRows="0"/>
  <mergeCells count="603">
    <mergeCell ref="R72:S72"/>
    <mergeCell ref="A73:B73"/>
    <mergeCell ref="C73:D73"/>
    <mergeCell ref="E73:F73"/>
    <mergeCell ref="G73:H73"/>
    <mergeCell ref="I73:K73"/>
    <mergeCell ref="L73:M73"/>
    <mergeCell ref="N73:O73"/>
    <mergeCell ref="P73:Q73"/>
    <mergeCell ref="R73:S73"/>
    <mergeCell ref="P71:Q71"/>
    <mergeCell ref="R71:S71"/>
    <mergeCell ref="A72:B72"/>
    <mergeCell ref="C72:D72"/>
    <mergeCell ref="E72:F72"/>
    <mergeCell ref="G72:H72"/>
    <mergeCell ref="I72:K72"/>
    <mergeCell ref="L72:M72"/>
    <mergeCell ref="N72:O72"/>
    <mergeCell ref="P72:Q72"/>
    <mergeCell ref="N70:O70"/>
    <mergeCell ref="P70:Q70"/>
    <mergeCell ref="R70:S70"/>
    <mergeCell ref="A71:B71"/>
    <mergeCell ref="C71:D71"/>
    <mergeCell ref="E71:F71"/>
    <mergeCell ref="G71:H71"/>
    <mergeCell ref="I71:K71"/>
    <mergeCell ref="L71:M71"/>
    <mergeCell ref="N71:O71"/>
    <mergeCell ref="A70:B70"/>
    <mergeCell ref="C70:D70"/>
    <mergeCell ref="E70:F70"/>
    <mergeCell ref="G70:H70"/>
    <mergeCell ref="I70:K70"/>
    <mergeCell ref="L70:M70"/>
    <mergeCell ref="R68:S68"/>
    <mergeCell ref="A69:B69"/>
    <mergeCell ref="C69:D69"/>
    <mergeCell ref="E69:F69"/>
    <mergeCell ref="G69:H69"/>
    <mergeCell ref="I69:K69"/>
    <mergeCell ref="L69:M69"/>
    <mergeCell ref="N69:O69"/>
    <mergeCell ref="P69:Q69"/>
    <mergeCell ref="R69:S69"/>
    <mergeCell ref="P67:Q67"/>
    <mergeCell ref="R67:S67"/>
    <mergeCell ref="A68:B68"/>
    <mergeCell ref="C68:D68"/>
    <mergeCell ref="E68:F68"/>
    <mergeCell ref="G68:H68"/>
    <mergeCell ref="I68:K68"/>
    <mergeCell ref="L68:M68"/>
    <mergeCell ref="N68:O68"/>
    <mergeCell ref="P68:Q68"/>
    <mergeCell ref="N66:O66"/>
    <mergeCell ref="P66:Q66"/>
    <mergeCell ref="R66:S66"/>
    <mergeCell ref="A67:B67"/>
    <mergeCell ref="C67:D67"/>
    <mergeCell ref="E67:F67"/>
    <mergeCell ref="G67:H67"/>
    <mergeCell ref="I67:K67"/>
    <mergeCell ref="L67:M67"/>
    <mergeCell ref="N67:O67"/>
    <mergeCell ref="A66:B66"/>
    <mergeCell ref="C66:D66"/>
    <mergeCell ref="E66:F66"/>
    <mergeCell ref="G66:H66"/>
    <mergeCell ref="I66:K66"/>
    <mergeCell ref="L66:M66"/>
    <mergeCell ref="R64:S64"/>
    <mergeCell ref="A65:B65"/>
    <mergeCell ref="C65:D65"/>
    <mergeCell ref="E65:F65"/>
    <mergeCell ref="G65:H65"/>
    <mergeCell ref="I65:K65"/>
    <mergeCell ref="L65:M65"/>
    <mergeCell ref="N65:O65"/>
    <mergeCell ref="P65:Q65"/>
    <mergeCell ref="R65:S65"/>
    <mergeCell ref="P63:Q63"/>
    <mergeCell ref="R63:S63"/>
    <mergeCell ref="A64:B64"/>
    <mergeCell ref="C64:D64"/>
    <mergeCell ref="E64:F64"/>
    <mergeCell ref="G64:H64"/>
    <mergeCell ref="I64:K64"/>
    <mergeCell ref="L64:M64"/>
    <mergeCell ref="N64:O64"/>
    <mergeCell ref="P64:Q64"/>
    <mergeCell ref="N62:O62"/>
    <mergeCell ref="P62:Q62"/>
    <mergeCell ref="R62:S62"/>
    <mergeCell ref="A63:B63"/>
    <mergeCell ref="C63:D63"/>
    <mergeCell ref="E63:F63"/>
    <mergeCell ref="G63:H63"/>
    <mergeCell ref="I63:K63"/>
    <mergeCell ref="L63:M63"/>
    <mergeCell ref="N63:O63"/>
    <mergeCell ref="A62:B62"/>
    <mergeCell ref="C62:D62"/>
    <mergeCell ref="E62:F62"/>
    <mergeCell ref="G62:H62"/>
    <mergeCell ref="I62:K62"/>
    <mergeCell ref="L62:M62"/>
    <mergeCell ref="R60:S60"/>
    <mergeCell ref="A61:B61"/>
    <mergeCell ref="C61:D61"/>
    <mergeCell ref="E61:F61"/>
    <mergeCell ref="G61:H61"/>
    <mergeCell ref="I61:K61"/>
    <mergeCell ref="L61:M61"/>
    <mergeCell ref="N61:O61"/>
    <mergeCell ref="P61:Q61"/>
    <mergeCell ref="R61:S61"/>
    <mergeCell ref="P59:Q59"/>
    <mergeCell ref="R59:S59"/>
    <mergeCell ref="A60:B60"/>
    <mergeCell ref="C60:D60"/>
    <mergeCell ref="E60:F60"/>
    <mergeCell ref="G60:H60"/>
    <mergeCell ref="I60:K60"/>
    <mergeCell ref="L60:M60"/>
    <mergeCell ref="N60:O60"/>
    <mergeCell ref="P60:Q60"/>
    <mergeCell ref="N58:O58"/>
    <mergeCell ref="P58:Q58"/>
    <mergeCell ref="R58:S58"/>
    <mergeCell ref="A59:B59"/>
    <mergeCell ref="C59:D59"/>
    <mergeCell ref="E59:F59"/>
    <mergeCell ref="G59:H59"/>
    <mergeCell ref="I59:K59"/>
    <mergeCell ref="L59:M59"/>
    <mergeCell ref="N59:O59"/>
    <mergeCell ref="A58:B58"/>
    <mergeCell ref="C58:D58"/>
    <mergeCell ref="E58:F58"/>
    <mergeCell ref="G58:H58"/>
    <mergeCell ref="I58:K58"/>
    <mergeCell ref="L58:M58"/>
    <mergeCell ref="R56:S56"/>
    <mergeCell ref="A57:B57"/>
    <mergeCell ref="C57:D57"/>
    <mergeCell ref="E57:F57"/>
    <mergeCell ref="G57:H57"/>
    <mergeCell ref="I57:K57"/>
    <mergeCell ref="L57:M57"/>
    <mergeCell ref="N57:O57"/>
    <mergeCell ref="P57:Q57"/>
    <mergeCell ref="R57:S57"/>
    <mergeCell ref="P55:Q55"/>
    <mergeCell ref="R55:S55"/>
    <mergeCell ref="A56:B56"/>
    <mergeCell ref="C56:D56"/>
    <mergeCell ref="E56:F56"/>
    <mergeCell ref="G56:H56"/>
    <mergeCell ref="I56:K56"/>
    <mergeCell ref="L56:M56"/>
    <mergeCell ref="N56:O56"/>
    <mergeCell ref="P56:Q56"/>
    <mergeCell ref="N54:O54"/>
    <mergeCell ref="P54:Q54"/>
    <mergeCell ref="R54:S54"/>
    <mergeCell ref="A55:B55"/>
    <mergeCell ref="C55:D55"/>
    <mergeCell ref="E55:F55"/>
    <mergeCell ref="G55:H55"/>
    <mergeCell ref="I55:K55"/>
    <mergeCell ref="L55:M55"/>
    <mergeCell ref="N55:O55"/>
    <mergeCell ref="A54:B54"/>
    <mergeCell ref="C54:D54"/>
    <mergeCell ref="E54:F54"/>
    <mergeCell ref="G54:H54"/>
    <mergeCell ref="I54:K54"/>
    <mergeCell ref="L54:M54"/>
    <mergeCell ref="R52:S52"/>
    <mergeCell ref="A53:B53"/>
    <mergeCell ref="C53:D53"/>
    <mergeCell ref="E53:F53"/>
    <mergeCell ref="G53:H53"/>
    <mergeCell ref="I53:K53"/>
    <mergeCell ref="L53:M53"/>
    <mergeCell ref="N53:O53"/>
    <mergeCell ref="P53:Q53"/>
    <mergeCell ref="R53:S53"/>
    <mergeCell ref="P51:Q51"/>
    <mergeCell ref="R51:S51"/>
    <mergeCell ref="A52:B52"/>
    <mergeCell ref="C52:D52"/>
    <mergeCell ref="E52:F52"/>
    <mergeCell ref="G52:H52"/>
    <mergeCell ref="I52:K52"/>
    <mergeCell ref="L52:M52"/>
    <mergeCell ref="N52:O52"/>
    <mergeCell ref="P52:Q52"/>
    <mergeCell ref="N50:O50"/>
    <mergeCell ref="P50:Q50"/>
    <mergeCell ref="R50:S50"/>
    <mergeCell ref="A51:B51"/>
    <mergeCell ref="C51:D51"/>
    <mergeCell ref="E51:F51"/>
    <mergeCell ref="G51:H51"/>
    <mergeCell ref="I51:K51"/>
    <mergeCell ref="L51:M51"/>
    <mergeCell ref="N51:O51"/>
    <mergeCell ref="A50:B50"/>
    <mergeCell ref="C50:D50"/>
    <mergeCell ref="E50:F50"/>
    <mergeCell ref="G50:H50"/>
    <mergeCell ref="I50:K50"/>
    <mergeCell ref="L50:M50"/>
    <mergeCell ref="R48:S48"/>
    <mergeCell ref="A49:B49"/>
    <mergeCell ref="C49:D49"/>
    <mergeCell ref="E49:F49"/>
    <mergeCell ref="G49:H49"/>
    <mergeCell ref="I49:K49"/>
    <mergeCell ref="L49:M49"/>
    <mergeCell ref="N49:O49"/>
    <mergeCell ref="P49:Q49"/>
    <mergeCell ref="R49:S49"/>
    <mergeCell ref="P47:Q47"/>
    <mergeCell ref="R47:S47"/>
    <mergeCell ref="A48:B48"/>
    <mergeCell ref="C48:D48"/>
    <mergeCell ref="E48:F48"/>
    <mergeCell ref="G48:H48"/>
    <mergeCell ref="I48:K48"/>
    <mergeCell ref="L48:M48"/>
    <mergeCell ref="N48:O48"/>
    <mergeCell ref="P48:Q48"/>
    <mergeCell ref="N46:O46"/>
    <mergeCell ref="P46:Q46"/>
    <mergeCell ref="R46:S46"/>
    <mergeCell ref="A47:B47"/>
    <mergeCell ref="C47:D47"/>
    <mergeCell ref="E47:F47"/>
    <mergeCell ref="G47:H47"/>
    <mergeCell ref="I47:K47"/>
    <mergeCell ref="L47:M47"/>
    <mergeCell ref="N47:O47"/>
    <mergeCell ref="A46:B46"/>
    <mergeCell ref="C46:D46"/>
    <mergeCell ref="E46:F46"/>
    <mergeCell ref="G46:H46"/>
    <mergeCell ref="I46:K46"/>
    <mergeCell ref="L46:M46"/>
    <mergeCell ref="R44:S44"/>
    <mergeCell ref="A45:B45"/>
    <mergeCell ref="C45:D45"/>
    <mergeCell ref="E45:F45"/>
    <mergeCell ref="G45:H45"/>
    <mergeCell ref="I45:K45"/>
    <mergeCell ref="L45:M45"/>
    <mergeCell ref="N45:O45"/>
    <mergeCell ref="P45:Q45"/>
    <mergeCell ref="R45:S45"/>
    <mergeCell ref="P43:Q43"/>
    <mergeCell ref="R43:S43"/>
    <mergeCell ref="A44:B44"/>
    <mergeCell ref="C44:D44"/>
    <mergeCell ref="E44:F44"/>
    <mergeCell ref="G44:H44"/>
    <mergeCell ref="I44:K44"/>
    <mergeCell ref="L44:M44"/>
    <mergeCell ref="N44:O44"/>
    <mergeCell ref="P44:Q44"/>
    <mergeCell ref="N42:O42"/>
    <mergeCell ref="P42:Q42"/>
    <mergeCell ref="R42:S42"/>
    <mergeCell ref="A43:B43"/>
    <mergeCell ref="C43:D43"/>
    <mergeCell ref="E43:F43"/>
    <mergeCell ref="G43:H43"/>
    <mergeCell ref="I43:K43"/>
    <mergeCell ref="L43:M43"/>
    <mergeCell ref="N43:O43"/>
    <mergeCell ref="A42:B42"/>
    <mergeCell ref="C42:D42"/>
    <mergeCell ref="E42:F42"/>
    <mergeCell ref="G42:H42"/>
    <mergeCell ref="I42:K42"/>
    <mergeCell ref="L42:M42"/>
    <mergeCell ref="R40:S40"/>
    <mergeCell ref="A41:B41"/>
    <mergeCell ref="C41:D41"/>
    <mergeCell ref="E41:F41"/>
    <mergeCell ref="G41:H41"/>
    <mergeCell ref="I41:K41"/>
    <mergeCell ref="L41:M41"/>
    <mergeCell ref="N41:O41"/>
    <mergeCell ref="P41:Q41"/>
    <mergeCell ref="R41:S41"/>
    <mergeCell ref="P39:Q39"/>
    <mergeCell ref="R39:S39"/>
    <mergeCell ref="A40:B40"/>
    <mergeCell ref="C40:D40"/>
    <mergeCell ref="E40:F40"/>
    <mergeCell ref="G40:H40"/>
    <mergeCell ref="I40:K40"/>
    <mergeCell ref="L40:M40"/>
    <mergeCell ref="N40:O40"/>
    <mergeCell ref="P40:Q40"/>
    <mergeCell ref="N38:O38"/>
    <mergeCell ref="P38:Q38"/>
    <mergeCell ref="R38:S38"/>
    <mergeCell ref="A39:B39"/>
    <mergeCell ref="C39:D39"/>
    <mergeCell ref="E39:F39"/>
    <mergeCell ref="G39:H39"/>
    <mergeCell ref="I39:K39"/>
    <mergeCell ref="L39:M39"/>
    <mergeCell ref="N39:O39"/>
    <mergeCell ref="A38:B38"/>
    <mergeCell ref="C38:D38"/>
    <mergeCell ref="E38:F38"/>
    <mergeCell ref="G38:H38"/>
    <mergeCell ref="I38:K38"/>
    <mergeCell ref="L38:M38"/>
    <mergeCell ref="R36:S36"/>
    <mergeCell ref="A37:B37"/>
    <mergeCell ref="C37:D37"/>
    <mergeCell ref="E37:F37"/>
    <mergeCell ref="G37:H37"/>
    <mergeCell ref="I37:K37"/>
    <mergeCell ref="L37:M37"/>
    <mergeCell ref="N37:O37"/>
    <mergeCell ref="P37:Q37"/>
    <mergeCell ref="R37:S37"/>
    <mergeCell ref="P35:Q35"/>
    <mergeCell ref="R35:S35"/>
    <mergeCell ref="A36:B36"/>
    <mergeCell ref="C36:D36"/>
    <mergeCell ref="E36:F36"/>
    <mergeCell ref="G36:H36"/>
    <mergeCell ref="I36:K36"/>
    <mergeCell ref="L36:M36"/>
    <mergeCell ref="N36:O36"/>
    <mergeCell ref="P36:Q36"/>
    <mergeCell ref="N34:O34"/>
    <mergeCell ref="P34:Q34"/>
    <mergeCell ref="R34:S34"/>
    <mergeCell ref="A35:B35"/>
    <mergeCell ref="C35:D35"/>
    <mergeCell ref="E35:F35"/>
    <mergeCell ref="G35:H35"/>
    <mergeCell ref="I35:K35"/>
    <mergeCell ref="L35:M35"/>
    <mergeCell ref="N35:O35"/>
    <mergeCell ref="A34:B34"/>
    <mergeCell ref="C34:D34"/>
    <mergeCell ref="E34:F34"/>
    <mergeCell ref="G34:H34"/>
    <mergeCell ref="I34:K34"/>
    <mergeCell ref="L34:M34"/>
    <mergeCell ref="R32:S32"/>
    <mergeCell ref="A33:B33"/>
    <mergeCell ref="C33:D33"/>
    <mergeCell ref="E33:F33"/>
    <mergeCell ref="G33:H33"/>
    <mergeCell ref="I33:K33"/>
    <mergeCell ref="L33:M33"/>
    <mergeCell ref="N33:O33"/>
    <mergeCell ref="P33:Q33"/>
    <mergeCell ref="R33:S33"/>
    <mergeCell ref="P31:Q31"/>
    <mergeCell ref="R31:S31"/>
    <mergeCell ref="A32:B32"/>
    <mergeCell ref="C32:D32"/>
    <mergeCell ref="E32:F32"/>
    <mergeCell ref="G32:H32"/>
    <mergeCell ref="I32:K32"/>
    <mergeCell ref="L32:M32"/>
    <mergeCell ref="N32:O32"/>
    <mergeCell ref="P32:Q32"/>
    <mergeCell ref="N30:O30"/>
    <mergeCell ref="P30:Q30"/>
    <mergeCell ref="R30:S30"/>
    <mergeCell ref="A31:B31"/>
    <mergeCell ref="C31:D31"/>
    <mergeCell ref="E31:F31"/>
    <mergeCell ref="G31:H31"/>
    <mergeCell ref="I31:K31"/>
    <mergeCell ref="L31:M31"/>
    <mergeCell ref="N31:O31"/>
    <mergeCell ref="A30:B30"/>
    <mergeCell ref="C30:D30"/>
    <mergeCell ref="E30:F30"/>
    <mergeCell ref="G30:H30"/>
    <mergeCell ref="I30:K30"/>
    <mergeCell ref="L30:M30"/>
    <mergeCell ref="R28:S28"/>
    <mergeCell ref="A29:B29"/>
    <mergeCell ref="C29:D29"/>
    <mergeCell ref="E29:F29"/>
    <mergeCell ref="G29:H29"/>
    <mergeCell ref="I29:K29"/>
    <mergeCell ref="L29:M29"/>
    <mergeCell ref="N29:O29"/>
    <mergeCell ref="P29:Q29"/>
    <mergeCell ref="R29:S29"/>
    <mergeCell ref="P27:Q27"/>
    <mergeCell ref="R27:S27"/>
    <mergeCell ref="A28:B28"/>
    <mergeCell ref="C28:D28"/>
    <mergeCell ref="E28:F28"/>
    <mergeCell ref="G28:H28"/>
    <mergeCell ref="I28:K28"/>
    <mergeCell ref="L28:M28"/>
    <mergeCell ref="N28:O28"/>
    <mergeCell ref="P28:Q28"/>
    <mergeCell ref="N26:O26"/>
    <mergeCell ref="P26:Q26"/>
    <mergeCell ref="R26:S26"/>
    <mergeCell ref="A27:B27"/>
    <mergeCell ref="C27:D27"/>
    <mergeCell ref="E27:F27"/>
    <mergeCell ref="G27:H27"/>
    <mergeCell ref="I27:K27"/>
    <mergeCell ref="L27:M27"/>
    <mergeCell ref="N27:O27"/>
    <mergeCell ref="A26:B26"/>
    <mergeCell ref="C26:D26"/>
    <mergeCell ref="E26:F26"/>
    <mergeCell ref="G26:H26"/>
    <mergeCell ref="I26:K26"/>
    <mergeCell ref="L26:M26"/>
    <mergeCell ref="R24:S24"/>
    <mergeCell ref="A25:B25"/>
    <mergeCell ref="C25:D25"/>
    <mergeCell ref="E25:F25"/>
    <mergeCell ref="G25:H25"/>
    <mergeCell ref="I25:K25"/>
    <mergeCell ref="L25:M25"/>
    <mergeCell ref="N25:O25"/>
    <mergeCell ref="P25:Q25"/>
    <mergeCell ref="R25:S25"/>
    <mergeCell ref="P23:Q23"/>
    <mergeCell ref="R23:S23"/>
    <mergeCell ref="A24:B24"/>
    <mergeCell ref="C24:D24"/>
    <mergeCell ref="E24:F24"/>
    <mergeCell ref="G24:H24"/>
    <mergeCell ref="I24:K24"/>
    <mergeCell ref="L24:M24"/>
    <mergeCell ref="N24:O24"/>
    <mergeCell ref="P24:Q24"/>
    <mergeCell ref="N22:O22"/>
    <mergeCell ref="P22:Q22"/>
    <mergeCell ref="R22:S22"/>
    <mergeCell ref="A23:B23"/>
    <mergeCell ref="C23:D23"/>
    <mergeCell ref="E23:F23"/>
    <mergeCell ref="G23:H23"/>
    <mergeCell ref="I23:K23"/>
    <mergeCell ref="L23:M23"/>
    <mergeCell ref="N23:O23"/>
    <mergeCell ref="A22:B22"/>
    <mergeCell ref="C22:D22"/>
    <mergeCell ref="E22:F22"/>
    <mergeCell ref="G22:H22"/>
    <mergeCell ref="I22:K22"/>
    <mergeCell ref="L22:M22"/>
    <mergeCell ref="R20:S20"/>
    <mergeCell ref="A21:B21"/>
    <mergeCell ref="C21:D21"/>
    <mergeCell ref="E21:F21"/>
    <mergeCell ref="G21:H21"/>
    <mergeCell ref="I21:K21"/>
    <mergeCell ref="L21:M21"/>
    <mergeCell ref="N21:O21"/>
    <mergeCell ref="P21:Q21"/>
    <mergeCell ref="R21:S21"/>
    <mergeCell ref="P19:Q19"/>
    <mergeCell ref="R19:S19"/>
    <mergeCell ref="A20:B20"/>
    <mergeCell ref="C20:D20"/>
    <mergeCell ref="E20:F20"/>
    <mergeCell ref="G20:H20"/>
    <mergeCell ref="I20:K20"/>
    <mergeCell ref="L20:M20"/>
    <mergeCell ref="N20:O20"/>
    <mergeCell ref="P20:Q20"/>
    <mergeCell ref="N18:O18"/>
    <mergeCell ref="P18:Q18"/>
    <mergeCell ref="R18:S18"/>
    <mergeCell ref="A19:B19"/>
    <mergeCell ref="C19:D19"/>
    <mergeCell ref="E19:F19"/>
    <mergeCell ref="G19:H19"/>
    <mergeCell ref="I19:K19"/>
    <mergeCell ref="L19:M19"/>
    <mergeCell ref="N19:O19"/>
    <mergeCell ref="A18:B18"/>
    <mergeCell ref="C18:D18"/>
    <mergeCell ref="E18:F18"/>
    <mergeCell ref="G18:H18"/>
    <mergeCell ref="I18:K18"/>
    <mergeCell ref="L18:M18"/>
    <mergeCell ref="R16:S16"/>
    <mergeCell ref="A17:B17"/>
    <mergeCell ref="C17:D17"/>
    <mergeCell ref="E17:F17"/>
    <mergeCell ref="G17:H17"/>
    <mergeCell ref="I17:K17"/>
    <mergeCell ref="L17:M17"/>
    <mergeCell ref="N17:O17"/>
    <mergeCell ref="P17:Q17"/>
    <mergeCell ref="R17:S17"/>
    <mergeCell ref="P15:Q15"/>
    <mergeCell ref="R15:S15"/>
    <mergeCell ref="A16:B16"/>
    <mergeCell ref="C16:D16"/>
    <mergeCell ref="E16:F16"/>
    <mergeCell ref="G16:H16"/>
    <mergeCell ref="I16:K16"/>
    <mergeCell ref="L16:M16"/>
    <mergeCell ref="N16:O16"/>
    <mergeCell ref="P16:Q16"/>
    <mergeCell ref="N14:O14"/>
    <mergeCell ref="P14:Q14"/>
    <mergeCell ref="R14:S14"/>
    <mergeCell ref="A15:B15"/>
    <mergeCell ref="C15:D15"/>
    <mergeCell ref="E15:F15"/>
    <mergeCell ref="G15:H15"/>
    <mergeCell ref="I15:K15"/>
    <mergeCell ref="L15:M15"/>
    <mergeCell ref="N15:O15"/>
    <mergeCell ref="A14:B14"/>
    <mergeCell ref="C14:D14"/>
    <mergeCell ref="E14:F14"/>
    <mergeCell ref="G14:H14"/>
    <mergeCell ref="I14:K14"/>
    <mergeCell ref="L14:M14"/>
    <mergeCell ref="R12:S12"/>
    <mergeCell ref="A13:B13"/>
    <mergeCell ref="C13:D13"/>
    <mergeCell ref="E13:F13"/>
    <mergeCell ref="G13:H13"/>
    <mergeCell ref="I13:K13"/>
    <mergeCell ref="L13:M13"/>
    <mergeCell ref="N13:O13"/>
    <mergeCell ref="P13:Q13"/>
    <mergeCell ref="R13:S13"/>
    <mergeCell ref="P11:Q11"/>
    <mergeCell ref="R11:S11"/>
    <mergeCell ref="A12:B12"/>
    <mergeCell ref="C12:D12"/>
    <mergeCell ref="E12:F12"/>
    <mergeCell ref="G12:H12"/>
    <mergeCell ref="I12:K12"/>
    <mergeCell ref="L12:M12"/>
    <mergeCell ref="N12:O12"/>
    <mergeCell ref="P12:Q12"/>
    <mergeCell ref="N10:O10"/>
    <mergeCell ref="P10:Q10"/>
    <mergeCell ref="R10:S10"/>
    <mergeCell ref="A11:B11"/>
    <mergeCell ref="C11:D11"/>
    <mergeCell ref="E11:F11"/>
    <mergeCell ref="G11:H11"/>
    <mergeCell ref="I11:K11"/>
    <mergeCell ref="L11:M11"/>
    <mergeCell ref="N11:O11"/>
    <mergeCell ref="A10:B10"/>
    <mergeCell ref="C10:D10"/>
    <mergeCell ref="E10:F10"/>
    <mergeCell ref="G10:H10"/>
    <mergeCell ref="I10:K10"/>
    <mergeCell ref="L10:M10"/>
    <mergeCell ref="R7:S8"/>
    <mergeCell ref="A9:B9"/>
    <mergeCell ref="C9:D9"/>
    <mergeCell ref="E9:F9"/>
    <mergeCell ref="G9:H9"/>
    <mergeCell ref="I9:K9"/>
    <mergeCell ref="L9:M9"/>
    <mergeCell ref="N9:O9"/>
    <mergeCell ref="P9:Q9"/>
    <mergeCell ref="R9:S9"/>
    <mergeCell ref="A5:B5"/>
    <mergeCell ref="C5:S5"/>
    <mergeCell ref="A7:B8"/>
    <mergeCell ref="C7:D8"/>
    <mergeCell ref="E7:F8"/>
    <mergeCell ref="G7:H8"/>
    <mergeCell ref="I7:K8"/>
    <mergeCell ref="L7:M8"/>
    <mergeCell ref="N7:O8"/>
    <mergeCell ref="P7:Q8"/>
    <mergeCell ref="A1:S1"/>
    <mergeCell ref="A2:B2"/>
    <mergeCell ref="C2:S2"/>
    <mergeCell ref="A3:B3"/>
    <mergeCell ref="C3:S3"/>
    <mergeCell ref="A4:B4"/>
    <mergeCell ref="C4:S4"/>
  </mergeCells>
  <printOptions/>
  <pageMargins left="0.75" right="0.75" top="1" bottom="1"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showGridLines="0" zoomScalePageLayoutView="0" workbookViewId="0" topLeftCell="A1">
      <selection activeCell="A7" sqref="A7:B8"/>
    </sheetView>
  </sheetViews>
  <sheetFormatPr defaultColWidth="9.140625" defaultRowHeight="12.75"/>
  <cols>
    <col min="2" max="2" width="11.8515625" style="0" customWidth="1"/>
    <col min="3" max="3" width="9.7109375" style="0" customWidth="1"/>
    <col min="4" max="5" width="15.00390625" style="0" customWidth="1"/>
  </cols>
  <sheetData>
    <row r="1" spans="1:5" ht="13.5" customHeight="1">
      <c r="A1" s="311" t="s">
        <v>882</v>
      </c>
      <c r="B1" s="311"/>
      <c r="C1" s="311"/>
      <c r="D1" s="311"/>
      <c r="E1" s="311"/>
    </row>
    <row r="2" spans="1:6" s="95" customFormat="1" ht="15" customHeight="1">
      <c r="A2" s="312" t="s">
        <v>129</v>
      </c>
      <c r="B2" s="312"/>
      <c r="C2" s="313"/>
      <c r="D2" s="313"/>
      <c r="E2" s="313"/>
      <c r="F2" s="108"/>
    </row>
    <row r="3" spans="1:6" s="92" customFormat="1" ht="33.75" customHeight="1">
      <c r="A3" s="391" t="s">
        <v>130</v>
      </c>
      <c r="B3" s="391"/>
      <c r="C3" s="328"/>
      <c r="D3" s="328"/>
      <c r="E3" s="328"/>
      <c r="F3" s="108"/>
    </row>
    <row r="4" spans="1:5" ht="15.75">
      <c r="A4" s="312" t="s">
        <v>131</v>
      </c>
      <c r="B4" s="312"/>
      <c r="C4" s="299" t="str">
        <f>IF(ISBLANK(Polročná_správa!B12),"  ",Polročná_správa!B12)</f>
        <v>CHEMINVEST, a. s.</v>
      </c>
      <c r="D4" s="299"/>
      <c r="E4" s="299"/>
    </row>
    <row r="5" spans="1:5" ht="15.75">
      <c r="A5" s="314" t="s">
        <v>6</v>
      </c>
      <c r="B5" s="314"/>
      <c r="C5" s="299" t="str">
        <f>IF(ISBLANK(Polročná_správa!E6),"  ",Polročná_správa!E6)</f>
        <v>00677957</v>
      </c>
      <c r="D5" s="299"/>
      <c r="E5" s="299"/>
    </row>
    <row r="6" spans="1:5" ht="12.75">
      <c r="A6" s="97"/>
      <c r="B6" s="98"/>
      <c r="C6" s="99"/>
      <c r="D6" s="97"/>
      <c r="E6" s="97"/>
    </row>
    <row r="7" spans="1:5" ht="33" customHeight="1">
      <c r="A7" s="315" t="s">
        <v>873</v>
      </c>
      <c r="B7" s="315"/>
      <c r="C7" s="315" t="s">
        <v>874</v>
      </c>
      <c r="D7" s="369" t="s">
        <v>875</v>
      </c>
      <c r="E7" s="369" t="s">
        <v>878</v>
      </c>
    </row>
    <row r="8" spans="1:5" ht="27" customHeight="1">
      <c r="A8" s="315"/>
      <c r="B8" s="315"/>
      <c r="C8" s="315"/>
      <c r="D8" s="369"/>
      <c r="E8" s="369" t="s">
        <v>138</v>
      </c>
    </row>
    <row r="9" spans="1:5" ht="12.75">
      <c r="A9" s="370"/>
      <c r="B9" s="370"/>
      <c r="C9" s="172"/>
      <c r="D9" s="173"/>
      <c r="E9" s="173"/>
    </row>
    <row r="10" spans="1:5" ht="12.75">
      <c r="A10" s="370"/>
      <c r="B10" s="370"/>
      <c r="C10" s="172"/>
      <c r="D10" s="165"/>
      <c r="E10" s="165"/>
    </row>
    <row r="11" spans="1:5" ht="12.75">
      <c r="A11" s="370"/>
      <c r="B11" s="370"/>
      <c r="C11" s="172"/>
      <c r="D11" s="173"/>
      <c r="E11" s="173"/>
    </row>
    <row r="12" spans="1:5" ht="12.75">
      <c r="A12" s="370"/>
      <c r="B12" s="370"/>
      <c r="C12" s="172"/>
      <c r="D12" s="173"/>
      <c r="E12" s="173"/>
    </row>
    <row r="13" spans="1:5" ht="12.75">
      <c r="A13" s="370"/>
      <c r="B13" s="370"/>
      <c r="C13" s="172"/>
      <c r="D13" s="165"/>
      <c r="E13" s="165"/>
    </row>
    <row r="14" spans="1:5" ht="12.75">
      <c r="A14" s="370"/>
      <c r="B14" s="370"/>
      <c r="C14" s="172"/>
      <c r="D14" s="165"/>
      <c r="E14" s="165"/>
    </row>
    <row r="15" spans="1:5" ht="12.75">
      <c r="A15" s="370"/>
      <c r="B15" s="370"/>
      <c r="C15" s="172"/>
      <c r="D15" s="165"/>
      <c r="E15" s="165"/>
    </row>
    <row r="16" spans="1:5" ht="12.75">
      <c r="A16" s="370"/>
      <c r="B16" s="370"/>
      <c r="C16" s="172"/>
      <c r="D16" s="165"/>
      <c r="E16" s="165"/>
    </row>
    <row r="17" spans="1:5" ht="12.75">
      <c r="A17" s="370"/>
      <c r="B17" s="370"/>
      <c r="C17" s="172"/>
      <c r="D17" s="165"/>
      <c r="E17" s="165"/>
    </row>
    <row r="18" spans="1:5" ht="12.75">
      <c r="A18" s="370"/>
      <c r="B18" s="370"/>
      <c r="C18" s="172"/>
      <c r="D18" s="165"/>
      <c r="E18" s="165"/>
    </row>
    <row r="19" spans="1:5" ht="12.75">
      <c r="A19" s="370"/>
      <c r="B19" s="370"/>
      <c r="C19" s="172"/>
      <c r="D19" s="165"/>
      <c r="E19" s="165"/>
    </row>
    <row r="20" spans="1:5" ht="12.75">
      <c r="A20" s="370"/>
      <c r="B20" s="370"/>
      <c r="C20" s="172"/>
      <c r="D20" s="165"/>
      <c r="E20" s="165"/>
    </row>
    <row r="21" spans="1:5" ht="12.75">
      <c r="A21" s="370"/>
      <c r="B21" s="370"/>
      <c r="C21" s="172"/>
      <c r="D21" s="173"/>
      <c r="E21" s="173"/>
    </row>
    <row r="22" spans="1:5" ht="12.75">
      <c r="A22" s="370"/>
      <c r="B22" s="370"/>
      <c r="C22" s="172"/>
      <c r="D22" s="165"/>
      <c r="E22" s="165"/>
    </row>
    <row r="23" spans="1:5" ht="12.75">
      <c r="A23" s="370"/>
      <c r="B23" s="370"/>
      <c r="C23" s="172"/>
      <c r="D23" s="165"/>
      <c r="E23" s="165"/>
    </row>
    <row r="24" spans="1:5" ht="12.75">
      <c r="A24" s="370"/>
      <c r="B24" s="370"/>
      <c r="C24" s="172"/>
      <c r="D24" s="165"/>
      <c r="E24" s="165"/>
    </row>
    <row r="25" spans="1:5" ht="12.75">
      <c r="A25" s="370"/>
      <c r="B25" s="370"/>
      <c r="C25" s="172"/>
      <c r="D25" s="165"/>
      <c r="E25" s="165"/>
    </row>
    <row r="26" spans="1:5" ht="12.75">
      <c r="A26" s="370"/>
      <c r="B26" s="370"/>
      <c r="C26" s="172"/>
      <c r="D26" s="165"/>
      <c r="E26" s="165"/>
    </row>
    <row r="27" spans="1:5" ht="12.75">
      <c r="A27" s="370"/>
      <c r="B27" s="370"/>
      <c r="C27" s="172"/>
      <c r="D27" s="165"/>
      <c r="E27" s="165"/>
    </row>
    <row r="28" spans="1:5" ht="12.75">
      <c r="A28" s="370"/>
      <c r="B28" s="370"/>
      <c r="C28" s="172"/>
      <c r="D28" s="165"/>
      <c r="E28" s="165"/>
    </row>
    <row r="29" spans="1:5" ht="12.75">
      <c r="A29" s="370"/>
      <c r="B29" s="370"/>
      <c r="C29" s="172"/>
      <c r="D29" s="165"/>
      <c r="E29" s="165"/>
    </row>
    <row r="30" spans="1:5" ht="12.75">
      <c r="A30" s="370"/>
      <c r="B30" s="370"/>
      <c r="C30" s="172"/>
      <c r="D30" s="165"/>
      <c r="E30" s="165"/>
    </row>
    <row r="31" spans="1:5" ht="12.75">
      <c r="A31" s="370"/>
      <c r="B31" s="370"/>
      <c r="C31" s="172"/>
      <c r="D31" s="173"/>
      <c r="E31" s="173"/>
    </row>
    <row r="32" spans="1:5" ht="12.75">
      <c r="A32" s="370"/>
      <c r="B32" s="370"/>
      <c r="C32" s="172"/>
      <c r="D32" s="165"/>
      <c r="E32" s="165"/>
    </row>
    <row r="33" spans="1:5" ht="12.75">
      <c r="A33" s="370"/>
      <c r="B33" s="370"/>
      <c r="C33" s="172"/>
      <c r="D33" s="165"/>
      <c r="E33" s="165"/>
    </row>
    <row r="34" spans="1:5" ht="12.75">
      <c r="A34" s="370"/>
      <c r="B34" s="370"/>
      <c r="C34" s="172"/>
      <c r="D34" s="165"/>
      <c r="E34" s="165"/>
    </row>
    <row r="35" spans="1:5" ht="12.75" customHeight="1">
      <c r="A35" s="370"/>
      <c r="B35" s="370"/>
      <c r="C35" s="172"/>
      <c r="D35" s="165"/>
      <c r="E35" s="165"/>
    </row>
    <row r="36" spans="1:5" ht="12.75" customHeight="1">
      <c r="A36" s="370"/>
      <c r="B36" s="370"/>
      <c r="C36" s="172"/>
      <c r="D36" s="165"/>
      <c r="E36" s="165"/>
    </row>
    <row r="37" spans="1:5" ht="12.75" customHeight="1">
      <c r="A37" s="370"/>
      <c r="B37" s="370"/>
      <c r="C37" s="172"/>
      <c r="D37" s="165"/>
      <c r="E37" s="165"/>
    </row>
    <row r="38" spans="1:5" ht="12.75" customHeight="1">
      <c r="A38" s="370"/>
      <c r="B38" s="370"/>
      <c r="C38" s="172"/>
      <c r="D38" s="165"/>
      <c r="E38" s="165"/>
    </row>
    <row r="39" spans="1:5" ht="12.75" customHeight="1">
      <c r="A39" s="370"/>
      <c r="B39" s="370"/>
      <c r="C39" s="172"/>
      <c r="D39" s="165"/>
      <c r="E39" s="165"/>
    </row>
    <row r="40" spans="1:5" ht="12.75" customHeight="1">
      <c r="A40" s="370"/>
      <c r="B40" s="370"/>
      <c r="C40" s="172"/>
      <c r="D40" s="173"/>
      <c r="E40" s="173"/>
    </row>
    <row r="41" spans="1:5" ht="12.75">
      <c r="A41" s="370"/>
      <c r="B41" s="370"/>
      <c r="C41" s="172"/>
      <c r="D41" s="173"/>
      <c r="E41" s="173"/>
    </row>
    <row r="42" spans="1:5" ht="12.75">
      <c r="A42" s="370"/>
      <c r="B42" s="370"/>
      <c r="C42" s="172"/>
      <c r="D42" s="165"/>
      <c r="E42" s="165"/>
    </row>
    <row r="43" spans="1:5" ht="12.75">
      <c r="A43" s="370"/>
      <c r="B43" s="370"/>
      <c r="C43" s="172"/>
      <c r="D43" s="165"/>
      <c r="E43" s="165"/>
    </row>
    <row r="44" spans="1:5" ht="12.75">
      <c r="A44" s="370"/>
      <c r="B44" s="370"/>
      <c r="C44" s="172"/>
      <c r="D44" s="165"/>
      <c r="E44" s="165"/>
    </row>
    <row r="45" spans="1:5" ht="12.75">
      <c r="A45" s="370"/>
      <c r="B45" s="370"/>
      <c r="C45" s="172"/>
      <c r="D45" s="165"/>
      <c r="E45" s="165"/>
    </row>
    <row r="46" spans="1:5" ht="12.75">
      <c r="A46" s="370"/>
      <c r="B46" s="370"/>
      <c r="C46" s="172"/>
      <c r="D46" s="165"/>
      <c r="E46" s="165"/>
    </row>
    <row r="47" spans="1:5" ht="12.75">
      <c r="A47" s="370"/>
      <c r="B47" s="370"/>
      <c r="C47" s="172"/>
      <c r="D47" s="165"/>
      <c r="E47" s="165"/>
    </row>
    <row r="48" spans="1:5" ht="12.75">
      <c r="A48" s="370"/>
      <c r="B48" s="370"/>
      <c r="C48" s="172"/>
      <c r="D48" s="165"/>
      <c r="E48" s="165"/>
    </row>
    <row r="49" spans="1:5" ht="12.75">
      <c r="A49" s="370"/>
      <c r="B49" s="370"/>
      <c r="C49" s="172"/>
      <c r="D49" s="173"/>
      <c r="E49" s="173"/>
    </row>
    <row r="50" spans="1:5" ht="12.75">
      <c r="A50" s="370"/>
      <c r="B50" s="370"/>
      <c r="C50" s="172"/>
      <c r="D50" s="165"/>
      <c r="E50" s="165"/>
    </row>
    <row r="51" spans="1:5" ht="12.75">
      <c r="A51" s="370"/>
      <c r="B51" s="370"/>
      <c r="C51" s="172"/>
      <c r="D51" s="165"/>
      <c r="E51" s="165"/>
    </row>
    <row r="52" spans="1:5" ht="12.75">
      <c r="A52" s="370"/>
      <c r="B52" s="370"/>
      <c r="C52" s="172"/>
      <c r="D52" s="165"/>
      <c r="E52" s="165"/>
    </row>
    <row r="53" spans="1:5" ht="12.75">
      <c r="A53" s="370"/>
      <c r="B53" s="370"/>
      <c r="C53" s="172"/>
      <c r="D53" s="165"/>
      <c r="E53" s="165"/>
    </row>
    <row r="54" spans="1:5" ht="12.75" customHeight="1">
      <c r="A54" s="370"/>
      <c r="B54" s="370"/>
      <c r="C54" s="172"/>
      <c r="D54" s="165"/>
      <c r="E54" s="165"/>
    </row>
    <row r="55" spans="1:5" ht="12.75" customHeight="1">
      <c r="A55" s="370"/>
      <c r="B55" s="370"/>
      <c r="C55" s="172"/>
      <c r="D55" s="165"/>
      <c r="E55" s="165"/>
    </row>
    <row r="56" spans="1:5" ht="12.75" customHeight="1">
      <c r="A56" s="370"/>
      <c r="B56" s="370"/>
      <c r="C56" s="172"/>
      <c r="D56" s="173"/>
      <c r="E56" s="173"/>
    </row>
    <row r="57" spans="1:5" ht="12.75" customHeight="1">
      <c r="A57" s="370"/>
      <c r="B57" s="370"/>
      <c r="C57" s="172"/>
      <c r="D57" s="165"/>
      <c r="E57" s="165"/>
    </row>
    <row r="58" spans="1:5" ht="12.75" customHeight="1">
      <c r="A58" s="370"/>
      <c r="B58" s="370"/>
      <c r="C58" s="172"/>
      <c r="D58" s="165"/>
      <c r="E58" s="165"/>
    </row>
    <row r="59" spans="1:5" ht="12.75" customHeight="1">
      <c r="A59" s="370"/>
      <c r="B59" s="370"/>
      <c r="C59" s="172"/>
      <c r="D59" s="165"/>
      <c r="E59" s="165"/>
    </row>
    <row r="60" spans="1:5" ht="12.75" customHeight="1">
      <c r="A60" s="370"/>
      <c r="B60" s="370"/>
      <c r="C60" s="172"/>
      <c r="D60" s="165"/>
      <c r="E60" s="165"/>
    </row>
    <row r="61" spans="1:5" ht="12.75" customHeight="1">
      <c r="A61" s="370"/>
      <c r="B61" s="370"/>
      <c r="C61" s="172"/>
      <c r="D61" s="165"/>
      <c r="E61" s="165"/>
    </row>
    <row r="62" spans="1:5" ht="12.75" customHeight="1">
      <c r="A62" s="370"/>
      <c r="B62" s="370"/>
      <c r="C62" s="172"/>
      <c r="D62" s="165"/>
      <c r="E62" s="165"/>
    </row>
    <row r="63" spans="1:5" ht="12.75" customHeight="1">
      <c r="A63" s="370"/>
      <c r="B63" s="370"/>
      <c r="C63" s="172"/>
      <c r="D63" s="165"/>
      <c r="E63" s="165"/>
    </row>
    <row r="64" spans="1:5" ht="12.75" customHeight="1">
      <c r="A64" s="370"/>
      <c r="B64" s="370"/>
      <c r="C64" s="172"/>
      <c r="D64" s="173"/>
      <c r="E64" s="173"/>
    </row>
    <row r="65" spans="1:5" ht="12.75" customHeight="1">
      <c r="A65" s="370"/>
      <c r="B65" s="370"/>
      <c r="C65" s="172"/>
      <c r="D65" s="165"/>
      <c r="E65" s="165"/>
    </row>
    <row r="66" spans="1:5" ht="12.75" customHeight="1">
      <c r="A66" s="370"/>
      <c r="B66" s="370"/>
      <c r="C66" s="172"/>
      <c r="D66" s="165"/>
      <c r="E66" s="165"/>
    </row>
    <row r="67" spans="1:5" ht="12.75" customHeight="1">
      <c r="A67" s="370"/>
      <c r="B67" s="370"/>
      <c r="C67" s="172"/>
      <c r="D67" s="165"/>
      <c r="E67" s="165"/>
    </row>
    <row r="68" spans="1:5" ht="12.75" customHeight="1">
      <c r="A68" s="370"/>
      <c r="B68" s="370"/>
      <c r="C68" s="172"/>
      <c r="D68" s="165"/>
      <c r="E68" s="165"/>
    </row>
    <row r="69" spans="1:5" ht="12.75" customHeight="1">
      <c r="A69" s="370"/>
      <c r="B69" s="370"/>
      <c r="C69" s="172"/>
      <c r="D69" s="165"/>
      <c r="E69" s="165"/>
    </row>
    <row r="70" spans="1:5" ht="12.75" customHeight="1">
      <c r="A70" s="370"/>
      <c r="B70" s="370"/>
      <c r="C70" s="172"/>
      <c r="D70" s="173"/>
      <c r="E70" s="173"/>
    </row>
    <row r="71" spans="1:5" ht="12.75" customHeight="1">
      <c r="A71" s="370"/>
      <c r="B71" s="370"/>
      <c r="C71" s="172"/>
      <c r="D71" s="165"/>
      <c r="E71" s="165"/>
    </row>
    <row r="72" spans="1:5" ht="12.75" customHeight="1">
      <c r="A72" s="370"/>
      <c r="B72" s="370"/>
      <c r="C72" s="172"/>
      <c r="D72" s="165"/>
      <c r="E72" s="165"/>
    </row>
    <row r="73" spans="1:5" ht="12.75">
      <c r="A73" s="370"/>
      <c r="B73" s="370"/>
      <c r="C73" s="172"/>
      <c r="D73" s="173"/>
      <c r="E73" s="173"/>
    </row>
    <row r="74" spans="1:5" ht="12.75">
      <c r="A74" s="213"/>
      <c r="B74" s="213"/>
      <c r="C74" s="213"/>
      <c r="D74" s="213"/>
      <c r="E74" s="213"/>
    </row>
    <row r="75" spans="1:5" ht="12.75">
      <c r="A75" s="213"/>
      <c r="B75" s="213"/>
      <c r="C75" s="213"/>
      <c r="D75" s="213"/>
      <c r="E75" s="213"/>
    </row>
    <row r="76" spans="1:5" ht="12.75">
      <c r="A76" s="213"/>
      <c r="B76" s="213"/>
      <c r="C76" s="213"/>
      <c r="D76" s="213"/>
      <c r="E76" s="213"/>
    </row>
    <row r="77" spans="1:5" ht="12.75">
      <c r="A77" s="213"/>
      <c r="B77" s="213"/>
      <c r="C77" s="213"/>
      <c r="D77" s="213"/>
      <c r="E77" s="213"/>
    </row>
    <row r="78" spans="1:5" ht="12.75">
      <c r="A78" s="213"/>
      <c r="B78" s="213"/>
      <c r="C78" s="213"/>
      <c r="D78" s="213"/>
      <c r="E78" s="213"/>
    </row>
    <row r="79" spans="1:5" ht="12.75">
      <c r="A79" s="213"/>
      <c r="B79" s="213"/>
      <c r="C79" s="213"/>
      <c r="D79" s="213"/>
      <c r="E79" s="213"/>
    </row>
  </sheetData>
  <sheetProtection sheet="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0"/>
  <sheetViews>
    <sheetView showGridLines="0" zoomScalePageLayoutView="0" workbookViewId="0" topLeftCell="A1">
      <selection activeCell="A10" sqref="A10"/>
    </sheetView>
  </sheetViews>
  <sheetFormatPr defaultColWidth="9.140625" defaultRowHeight="12.75"/>
  <cols>
    <col min="1" max="1" width="41.8515625" style="0" customWidth="1"/>
    <col min="2" max="2" width="76.00390625" style="0" customWidth="1"/>
  </cols>
  <sheetData>
    <row r="2" spans="1:2" ht="15.75" customHeight="1">
      <c r="A2" s="393" t="s">
        <v>890</v>
      </c>
      <c r="B2" s="393"/>
    </row>
    <row r="3" spans="1:2" ht="12.75">
      <c r="A3" s="214" t="s">
        <v>891</v>
      </c>
      <c r="B3" s="215" t="s">
        <v>892</v>
      </c>
    </row>
    <row r="4" spans="1:2" ht="15">
      <c r="A4" s="216" t="s">
        <v>893</v>
      </c>
      <c r="B4" s="217" t="str">
        <f>IF(Polročná_správa!B6=0,"Položka Informačná povinnosť za rok nie je vyplnená","Test vyhovel formálnej kontrole")</f>
        <v>Test vyhovel formálnej kontrole</v>
      </c>
    </row>
    <row r="5" spans="1:2" ht="15">
      <c r="A5" s="218" t="s">
        <v>894</v>
      </c>
      <c r="B5" s="219" t="str">
        <f>IF(Polročná_správa!E6=0,"Položka IČO nie je vyplnená","Test vyhovel formálnej kontrole")</f>
        <v>Test vyhovel formálnej kontrole</v>
      </c>
    </row>
    <row r="6" spans="1:2" ht="15">
      <c r="A6" s="220" t="s">
        <v>895</v>
      </c>
      <c r="B6" s="221" t="str">
        <f>IF(Polročná_správa!B12=0,"Položka Obchodné meno/názov nie je vyplnená","Test vyhovel formálnej kontrole")</f>
        <v>Test vyhovel formálnej kontrole</v>
      </c>
    </row>
    <row r="7" spans="1:2" ht="15">
      <c r="A7" s="218" t="s">
        <v>896</v>
      </c>
      <c r="B7" s="219" t="str">
        <f>IF(Polročná_správa!F38=0,"Položka Dátum zverejnenia ročnej správy nie je vyplnená","Test vyhovel formálnej kontrole")</f>
        <v>Položka Dátum zverejnenia ročnej správy nie je vyplnená</v>
      </c>
    </row>
    <row r="8" spans="1:2" ht="15">
      <c r="A8" s="216" t="s">
        <v>897</v>
      </c>
      <c r="B8" s="222" t="str">
        <f>IF(Polročná_správa!A83=0,"Položka Obchodné meno audítorskej spoločnosti... nie je vyplnená","Test vyhovel formálnej kontrole")</f>
        <v>Položka Obchodné meno audítorskej spoločnosti... nie je vyplnená</v>
      </c>
    </row>
    <row r="9" spans="1:2" ht="15">
      <c r="A9" s="218" t="s">
        <v>898</v>
      </c>
      <c r="B9" s="223" t="str">
        <f>IF(Polročná_správa!G89=0,"Položka Zostavuje konsolidovanú účtovnú závierku nie je vyplnená","Test vyhovel formálnej kontrole")</f>
        <v>Test vyhovel formálnej kontrole</v>
      </c>
    </row>
    <row r="10" spans="1:2" ht="15">
      <c r="A10" s="224" t="s">
        <v>899</v>
      </c>
      <c r="B10" s="225" t="str">
        <f>IF(Polročná_správa!A155=0,"Položka Vyhlásenie zodpovedných osôb emitenta nie je vyplnená","Test vyhovel formálnej kontrole")</f>
        <v>Test vyhovel formálnej kontrole</v>
      </c>
    </row>
  </sheetData>
  <sheetProtection sheet="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0">
      <selection activeCell="A34" sqref="A34:G34"/>
    </sheetView>
  </sheetViews>
  <sheetFormatPr defaultColWidth="2.57421875" defaultRowHeight="18" customHeight="1"/>
  <cols>
    <col min="1" max="16384" width="2.57421875" style="67" customWidth="1"/>
  </cols>
  <sheetData>
    <row r="1" spans="1:36" ht="15" customHeight="1">
      <c r="A1" s="294" t="s">
        <v>105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row>
    <row r="2" spans="8:14" ht="18" customHeight="1">
      <c r="H2" s="68"/>
      <c r="N2" s="69"/>
    </row>
    <row r="3" spans="1:36" ht="27" customHeight="1">
      <c r="A3" s="295" t="s">
        <v>106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row>
    <row r="4" spans="1:39" ht="15.75" customHeight="1">
      <c r="A4" s="294" t="s">
        <v>107</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M4" s="70"/>
    </row>
    <row r="5" spans="7:33" ht="18" customHeight="1">
      <c r="G5" s="71" t="s">
        <v>108</v>
      </c>
      <c r="I5" s="296">
        <v>44742</v>
      </c>
      <c r="J5" s="296"/>
      <c r="K5" s="296"/>
      <c r="L5" s="296"/>
      <c r="M5" s="296"/>
      <c r="N5" s="296"/>
      <c r="O5" s="296"/>
      <c r="P5" s="296"/>
      <c r="Q5" s="296"/>
      <c r="R5" s="296"/>
      <c r="S5" s="296"/>
      <c r="T5" s="296"/>
      <c r="U5" s="296"/>
      <c r="V5" s="296"/>
      <c r="W5" s="296"/>
      <c r="X5" s="296"/>
      <c r="Y5" s="296"/>
      <c r="Z5" s="297" t="s">
        <v>109</v>
      </c>
      <c r="AA5" s="297"/>
      <c r="AB5" s="297"/>
      <c r="AC5" s="297"/>
      <c r="AD5" s="297"/>
      <c r="AE5" s="297"/>
      <c r="AF5" s="297"/>
      <c r="AG5" s="297"/>
    </row>
    <row r="6" spans="7:33" s="72" customFormat="1" ht="18" customHeight="1">
      <c r="G6" s="73"/>
      <c r="I6" s="74"/>
      <c r="J6" s="74"/>
      <c r="K6" s="74"/>
      <c r="L6" s="74"/>
      <c r="M6" s="74"/>
      <c r="N6" s="74"/>
      <c r="O6" s="74"/>
      <c r="P6" s="74"/>
      <c r="Q6" s="74"/>
      <c r="R6" s="74"/>
      <c r="S6" s="74"/>
      <c r="T6" s="74"/>
      <c r="U6" s="74"/>
      <c r="V6" s="74"/>
      <c r="W6" s="74"/>
      <c r="X6" s="74"/>
      <c r="Y6" s="74"/>
      <c r="Z6" s="75"/>
      <c r="AA6" s="76"/>
      <c r="AB6" s="76"/>
      <c r="AC6" s="76"/>
      <c r="AD6" s="76"/>
      <c r="AE6" s="76"/>
      <c r="AF6" s="76"/>
      <c r="AG6" s="76"/>
    </row>
    <row r="7" spans="7:33" s="72" customFormat="1" ht="18" customHeight="1">
      <c r="G7" s="73"/>
      <c r="I7" s="74"/>
      <c r="J7" s="74"/>
      <c r="K7" s="74"/>
      <c r="L7" s="74"/>
      <c r="M7" s="74"/>
      <c r="N7" s="74"/>
      <c r="O7" s="74"/>
      <c r="P7" s="74"/>
      <c r="Q7" s="74"/>
      <c r="R7" s="74"/>
      <c r="S7" s="74"/>
      <c r="T7" s="74"/>
      <c r="U7" s="74"/>
      <c r="V7" s="74"/>
      <c r="W7" s="74"/>
      <c r="X7" s="74"/>
      <c r="Y7" s="74"/>
      <c r="Z7" s="75"/>
      <c r="AA7" s="76"/>
      <c r="AB7" s="76"/>
      <c r="AC7" s="76"/>
      <c r="AD7" s="76"/>
      <c r="AE7" s="76"/>
      <c r="AF7" s="76"/>
      <c r="AG7" s="76"/>
    </row>
    <row r="8" spans="7:33" s="72" customFormat="1" ht="18" customHeight="1">
      <c r="G8" s="73"/>
      <c r="I8" s="74"/>
      <c r="J8" s="74"/>
      <c r="K8" s="74"/>
      <c r="L8" s="74"/>
      <c r="M8" s="74"/>
      <c r="N8" s="74"/>
      <c r="O8" s="74"/>
      <c r="P8" s="74"/>
      <c r="Q8" s="74"/>
      <c r="R8" s="74"/>
      <c r="S8" s="74"/>
      <c r="T8" s="74"/>
      <c r="U8" s="74"/>
      <c r="V8" s="74"/>
      <c r="W8" s="74"/>
      <c r="X8" s="74"/>
      <c r="Y8" s="74"/>
      <c r="Z8" s="75"/>
      <c r="AA8" s="76"/>
      <c r="AB8" s="76"/>
      <c r="AC8" s="76"/>
      <c r="AD8" s="76"/>
      <c r="AE8" s="76"/>
      <c r="AF8" s="76"/>
      <c r="AG8" s="76"/>
    </row>
    <row r="9" spans="7:33" s="72" customFormat="1" ht="18" customHeight="1">
      <c r="G9" s="73"/>
      <c r="I9" s="74"/>
      <c r="J9" s="74"/>
      <c r="K9" s="74"/>
      <c r="L9" s="74"/>
      <c r="M9" s="74"/>
      <c r="N9" s="74"/>
      <c r="O9" s="74"/>
      <c r="P9" s="74"/>
      <c r="Q9" s="74"/>
      <c r="R9" s="74"/>
      <c r="S9" s="74"/>
      <c r="T9" s="74"/>
      <c r="U9" s="74"/>
      <c r="V9" s="74"/>
      <c r="W9" s="74"/>
      <c r="X9" s="74"/>
      <c r="Y9" s="74"/>
      <c r="Z9" s="75"/>
      <c r="AA9" s="76"/>
      <c r="AB9" s="76"/>
      <c r="AC9" s="76"/>
      <c r="AD9" s="76"/>
      <c r="AE9" s="76"/>
      <c r="AF9" s="76"/>
      <c r="AG9" s="76"/>
    </row>
    <row r="10" spans="7:33" s="72" customFormat="1" ht="18" customHeight="1">
      <c r="G10" s="73"/>
      <c r="I10" s="74"/>
      <c r="J10" s="74"/>
      <c r="K10" s="74"/>
      <c r="L10" s="74"/>
      <c r="M10" s="74"/>
      <c r="N10" s="74"/>
      <c r="O10" s="74"/>
      <c r="P10" s="74"/>
      <c r="Q10" s="74"/>
      <c r="R10" s="74"/>
      <c r="S10" s="74"/>
      <c r="T10" s="74"/>
      <c r="U10" s="74"/>
      <c r="V10" s="67" t="s">
        <v>110</v>
      </c>
      <c r="W10" s="67"/>
      <c r="X10" s="67"/>
      <c r="Y10" s="67"/>
      <c r="Z10" s="67"/>
      <c r="AA10" s="67"/>
      <c r="AB10" s="67" t="s">
        <v>111</v>
      </c>
      <c r="AC10" s="67"/>
      <c r="AD10" s="67"/>
      <c r="AE10" s="67"/>
      <c r="AF10" s="67"/>
      <c r="AG10" s="67"/>
    </row>
    <row r="11" spans="7:33" s="72" customFormat="1" ht="18" customHeight="1">
      <c r="G11" s="73"/>
      <c r="I11" s="74"/>
      <c r="J11" s="74"/>
      <c r="K11" s="74"/>
      <c r="L11" s="74"/>
      <c r="M11" s="74"/>
      <c r="N11" s="74"/>
      <c r="O11" s="74"/>
      <c r="P11" s="74"/>
      <c r="Q11" s="74"/>
      <c r="R11" s="74"/>
      <c r="S11" s="74"/>
      <c r="T11" s="74"/>
      <c r="U11" s="74"/>
      <c r="V11" s="77"/>
      <c r="W11" s="67" t="s">
        <v>112</v>
      </c>
      <c r="X11" s="74"/>
      <c r="Y11" s="74"/>
      <c r="Z11" s="75"/>
      <c r="AA11" s="76"/>
      <c r="AB11" s="76"/>
      <c r="AC11" s="76"/>
      <c r="AD11" s="76"/>
      <c r="AE11" s="76"/>
      <c r="AF11" s="76"/>
      <c r="AG11" s="76"/>
    </row>
    <row r="12" spans="7:33" s="72" customFormat="1" ht="18" customHeight="1">
      <c r="G12" s="73"/>
      <c r="I12" s="74"/>
      <c r="J12" s="74"/>
      <c r="K12" s="74"/>
      <c r="L12" s="74"/>
      <c r="M12" s="74"/>
      <c r="N12" s="74"/>
      <c r="O12" s="74"/>
      <c r="P12" s="74"/>
      <c r="Q12" s="74"/>
      <c r="R12" s="74"/>
      <c r="S12" s="74"/>
      <c r="T12" s="74"/>
      <c r="U12" s="74"/>
      <c r="V12" s="77"/>
      <c r="W12" s="67" t="s">
        <v>113</v>
      </c>
      <c r="X12" s="74"/>
      <c r="Y12" s="74"/>
      <c r="Z12" s="75"/>
      <c r="AA12" s="76"/>
      <c r="AB12" s="76"/>
      <c r="AC12" s="78"/>
      <c r="AD12" s="67"/>
      <c r="AE12" s="76"/>
      <c r="AF12" s="76"/>
      <c r="AG12" s="76"/>
    </row>
    <row r="13" spans="8:32" s="79" customFormat="1" ht="18" customHeight="1">
      <c r="H13" s="80"/>
      <c r="K13" s="81"/>
      <c r="L13" s="81"/>
      <c r="M13" s="81"/>
      <c r="R13" s="80"/>
      <c r="S13" s="81"/>
      <c r="U13" s="81"/>
      <c r="V13" s="77" t="s">
        <v>114</v>
      </c>
      <c r="W13" s="67" t="s">
        <v>115</v>
      </c>
      <c r="AC13" s="82" t="s">
        <v>116</v>
      </c>
      <c r="AD13" s="83" t="s">
        <v>117</v>
      </c>
      <c r="AE13" s="81"/>
      <c r="AF13" s="81"/>
    </row>
    <row r="14" spans="8:32" s="79" customFormat="1" ht="18" customHeight="1">
      <c r="H14" s="80"/>
      <c r="K14" s="81"/>
      <c r="L14" s="81"/>
      <c r="M14" s="81"/>
      <c r="R14" s="80"/>
      <c r="S14" s="81"/>
      <c r="U14" s="81"/>
      <c r="AD14" s="81"/>
      <c r="AE14" s="81"/>
      <c r="AF14" s="81"/>
    </row>
    <row r="15" spans="8:32" s="79" customFormat="1" ht="18" customHeight="1">
      <c r="H15" s="80"/>
      <c r="K15" s="81"/>
      <c r="L15" s="81"/>
      <c r="M15" s="81"/>
      <c r="R15" s="80"/>
      <c r="S15" s="81"/>
      <c r="U15" s="81"/>
      <c r="AD15" s="81"/>
      <c r="AE15" s="81"/>
      <c r="AF15" s="81"/>
    </row>
    <row r="16" ht="12.75" customHeight="1"/>
    <row r="17" spans="1:33" ht="18" customHeight="1">
      <c r="A17" s="298" t="s">
        <v>6</v>
      </c>
      <c r="B17" s="298"/>
      <c r="C17" s="299" t="str">
        <f>IF(ISBLANK(Polročná_správa!E6),"  ",Polročná_správa!E6)</f>
        <v>00677957</v>
      </c>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row>
    <row r="18" spans="1:33" ht="7.5"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5"/>
      <c r="AA18" s="84"/>
      <c r="AB18" s="84"/>
      <c r="AC18" s="84"/>
      <c r="AD18" s="84"/>
      <c r="AE18" s="84"/>
      <c r="AF18" s="84"/>
      <c r="AG18" s="84"/>
    </row>
    <row r="19" spans="1:33" ht="18" customHeight="1">
      <c r="A19" s="300" t="s">
        <v>118</v>
      </c>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row>
    <row r="20" spans="1:33" ht="18" customHeight="1">
      <c r="A20" s="299" t="str">
        <f>IF(ISBLANK(Polročná_správa!B12),"  ",Polročná_správa!B12)</f>
        <v>CHEMINVEST, a. s.</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row>
    <row r="21" spans="1:33" ht="12.75" customHeight="1">
      <c r="A21" s="84"/>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4"/>
      <c r="AG21" s="84"/>
    </row>
    <row r="22" spans="1:33" ht="18" customHeight="1">
      <c r="A22" s="300" t="s">
        <v>119</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row>
    <row r="23" spans="1:33" ht="18" customHeight="1">
      <c r="A23" s="299" t="str">
        <f>IF(ISBLANK(Polročná_správa!B15),"  ",Polročná_správa!B15)</f>
        <v>Sokolovská 2</v>
      </c>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row>
    <row r="24" spans="1:33" ht="8.25" customHeight="1">
      <c r="A24" s="84"/>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4"/>
      <c r="AG24" s="84"/>
    </row>
    <row r="25" spans="1:33" ht="18" customHeight="1">
      <c r="A25" s="301" t="s">
        <v>20</v>
      </c>
      <c r="B25" s="301"/>
      <c r="C25" s="301"/>
      <c r="D25" s="301"/>
      <c r="E25" s="301"/>
      <c r="F25" s="301"/>
      <c r="G25" s="301"/>
      <c r="I25" s="302" t="s">
        <v>120</v>
      </c>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87"/>
    </row>
    <row r="26" spans="1:33" ht="18" customHeight="1">
      <c r="A26" s="299" t="str">
        <f>IF(ISBLANK(Polročná_správa!B16),"  ",Polročná_správa!B16)</f>
        <v>06601</v>
      </c>
      <c r="B26" s="299"/>
      <c r="C26" s="299"/>
      <c r="D26" s="299"/>
      <c r="E26" s="299"/>
      <c r="F26" s="299"/>
      <c r="G26" s="299"/>
      <c r="H26" s="84"/>
      <c r="I26" s="299" t="str">
        <f>IF(ISBLANK(Polročná_správa!B17),"  ",Polročná_správa!B17)</f>
        <v>Humenné</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row>
    <row r="27" spans="1:33" ht="11.25" customHeight="1">
      <c r="A27" s="84"/>
      <c r="B27" s="84"/>
      <c r="C27" s="84"/>
      <c r="D27" s="84"/>
      <c r="E27" s="84"/>
      <c r="F27" s="84"/>
      <c r="G27" s="84"/>
      <c r="H27" s="84"/>
      <c r="I27" s="84"/>
      <c r="J27" s="86"/>
      <c r="K27" s="86"/>
      <c r="L27" s="86"/>
      <c r="M27" s="86"/>
      <c r="N27" s="86"/>
      <c r="O27" s="86"/>
      <c r="P27" s="86"/>
      <c r="Q27" s="86"/>
      <c r="R27" s="86"/>
      <c r="S27" s="86"/>
      <c r="T27" s="86"/>
      <c r="U27" s="86"/>
      <c r="V27" s="86"/>
      <c r="W27" s="86"/>
      <c r="X27" s="86"/>
      <c r="Y27" s="86"/>
      <c r="Z27" s="86"/>
      <c r="AA27" s="86"/>
      <c r="AB27" s="86"/>
      <c r="AC27" s="86"/>
      <c r="AD27" s="86"/>
      <c r="AE27" s="86"/>
      <c r="AF27" s="86"/>
      <c r="AG27" s="84"/>
    </row>
    <row r="28" spans="1:33" ht="18" customHeight="1">
      <c r="A28" s="303" t="s">
        <v>121</v>
      </c>
      <c r="B28" s="303"/>
      <c r="C28" s="303"/>
      <c r="D28" s="303"/>
      <c r="E28" s="303"/>
      <c r="F28" s="303"/>
      <c r="G28" s="303"/>
      <c r="H28" s="303"/>
      <c r="K28" s="303" t="s">
        <v>122</v>
      </c>
      <c r="L28" s="303"/>
      <c r="M28" s="303"/>
      <c r="N28" s="303"/>
      <c r="O28" s="303"/>
      <c r="P28" s="303"/>
      <c r="Q28" s="303"/>
      <c r="R28" s="303"/>
      <c r="S28" s="303"/>
      <c r="T28" s="303"/>
      <c r="U28" s="303"/>
      <c r="V28" s="84"/>
      <c r="W28" s="303" t="s">
        <v>123</v>
      </c>
      <c r="X28" s="303"/>
      <c r="Y28" s="303"/>
      <c r="Z28" s="303"/>
      <c r="AA28" s="303"/>
      <c r="AB28" s="303"/>
      <c r="AC28" s="303"/>
      <c r="AD28" s="303"/>
      <c r="AE28" s="303"/>
      <c r="AF28" s="303"/>
      <c r="AG28" s="303"/>
    </row>
    <row r="29" spans="1:33" ht="18" customHeight="1">
      <c r="A29" s="299" t="str">
        <f>IF(ISBLANK(Polročná_správa!C21),"  ",Polročná_správa!C21)</f>
        <v>057</v>
      </c>
      <c r="B29" s="299"/>
      <c r="C29" s="299"/>
      <c r="D29" s="299"/>
      <c r="E29" s="299"/>
      <c r="F29" s="299"/>
      <c r="G29" s="299"/>
      <c r="H29" s="299"/>
      <c r="I29" s="84"/>
      <c r="J29" s="84"/>
      <c r="K29" s="299" t="str">
        <f>IF(ISBLANK(Polročná_správa!F21),"  ",Polročná_správa!F21)</f>
        <v>7886450</v>
      </c>
      <c r="L29" s="299"/>
      <c r="M29" s="299"/>
      <c r="N29" s="299"/>
      <c r="O29" s="299"/>
      <c r="P29" s="299"/>
      <c r="Q29" s="299"/>
      <c r="R29" s="299"/>
      <c r="S29" s="299"/>
      <c r="T29" s="299"/>
      <c r="U29" s="299"/>
      <c r="V29" s="84"/>
      <c r="W29" s="299" t="str">
        <f>IF(ISBLANK(Polročná_správa!F23),"  ",Polročná_správa!F23)</f>
        <v>  </v>
      </c>
      <c r="X29" s="299"/>
      <c r="Y29" s="299"/>
      <c r="Z29" s="299"/>
      <c r="AA29" s="299"/>
      <c r="AB29" s="299"/>
      <c r="AC29" s="299"/>
      <c r="AD29" s="299"/>
      <c r="AE29" s="299"/>
      <c r="AF29" s="299"/>
      <c r="AG29" s="299"/>
    </row>
    <row r="30" spans="1:33" ht="18"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row>
    <row r="31" spans="1:33" ht="18" customHeight="1">
      <c r="A31" s="304" t="s">
        <v>124</v>
      </c>
      <c r="B31" s="304"/>
      <c r="C31" s="304"/>
      <c r="D31" s="88"/>
      <c r="E31" s="299" t="str">
        <f>IF(ISBLANK(Polročná_správa!B25),"  ",Polročná_správa!B25)</f>
        <v>cheminvest.as@gmail.com</v>
      </c>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row>
    <row r="32" ht="12.75" customHeight="1"/>
    <row r="33" spans="1:34" s="90" customFormat="1" ht="59.25" customHeight="1">
      <c r="A33" s="305" t="s">
        <v>125</v>
      </c>
      <c r="B33" s="305"/>
      <c r="C33" s="305"/>
      <c r="D33" s="305"/>
      <c r="E33" s="305"/>
      <c r="F33" s="305"/>
      <c r="G33" s="305"/>
      <c r="H33" s="306" t="s">
        <v>126</v>
      </c>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89"/>
    </row>
    <row r="34" spans="1:33" s="90" customFormat="1" ht="25.5" customHeight="1">
      <c r="A34" s="307">
        <v>44763</v>
      </c>
      <c r="B34" s="308"/>
      <c r="C34" s="308"/>
      <c r="D34" s="308"/>
      <c r="E34" s="308"/>
      <c r="F34" s="308"/>
      <c r="G34" s="308"/>
      <c r="H34" s="309" t="s">
        <v>905</v>
      </c>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row>
    <row r="35" spans="1:33" s="90" customFormat="1" ht="35.25" customHeight="1">
      <c r="A35" s="305" t="s">
        <v>127</v>
      </c>
      <c r="B35" s="305"/>
      <c r="C35" s="305"/>
      <c r="D35" s="305"/>
      <c r="E35" s="305"/>
      <c r="F35" s="305"/>
      <c r="G35" s="305"/>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row>
    <row r="36" spans="1:33" s="90" customFormat="1" ht="25.5" customHeight="1">
      <c r="A36" s="310"/>
      <c r="B36" s="310"/>
      <c r="C36" s="310"/>
      <c r="D36" s="310"/>
      <c r="E36" s="310"/>
      <c r="F36" s="310"/>
      <c r="G36" s="310"/>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row>
    <row r="37" ht="18" customHeight="1">
      <c r="H37" s="91"/>
    </row>
  </sheetData>
  <sheetProtection sheet="1" objects="1" scenarios="1" formatCells="0" formatColumns="0" formatRows="0" insertColumns="0" insertRows="0"/>
  <mergeCells count="29">
    <mergeCell ref="A31:C31"/>
    <mergeCell ref="E31:AG31"/>
    <mergeCell ref="A33:G33"/>
    <mergeCell ref="H33:AG33"/>
    <mergeCell ref="A34:G34"/>
    <mergeCell ref="H34:AG36"/>
    <mergeCell ref="A35:G35"/>
    <mergeCell ref="A36:G36"/>
    <mergeCell ref="A26:G26"/>
    <mergeCell ref="I26:AG26"/>
    <mergeCell ref="A28:H28"/>
    <mergeCell ref="K28:U28"/>
    <mergeCell ref="W28:AG28"/>
    <mergeCell ref="A29:H29"/>
    <mergeCell ref="K29:U29"/>
    <mergeCell ref="W29:AG29"/>
    <mergeCell ref="A19:AG19"/>
    <mergeCell ref="A20:AG20"/>
    <mergeCell ref="A22:AG22"/>
    <mergeCell ref="A23:AG23"/>
    <mergeCell ref="A25:G25"/>
    <mergeCell ref="I25:AF25"/>
    <mergeCell ref="A1:AJ1"/>
    <mergeCell ref="A3:AJ3"/>
    <mergeCell ref="A4:AJ4"/>
    <mergeCell ref="I5:Y5"/>
    <mergeCell ref="Z5:AG5"/>
    <mergeCell ref="A17:B17"/>
    <mergeCell ref="C17:AG17"/>
  </mergeCells>
  <dataValidations count="4">
    <dataValidation type="date" allowBlank="1" showInputMessage="1" showErrorMessage="1" prompt="Formát d.m.rrrr" errorTitle="Zadání" error="Zadejte datum ve formátu d.m.rrrr !!!" sqref="D18 F18 D21:D22 B30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C31 B32:B33 B34:F34 B35 B36:F36 B37:B41">
      <formula1>760</formula1>
    </dataValidation>
    <dataValidation type="whole" allowBlank="1" showErrorMessage="1" errorTitle="Zadání" error="Zadejte celočíselnou kladnou hodnotu od 0 do 99999999 !!!" sqref="B5:B12">
      <formula1>0</formula1>
      <formula2>99999999</formula2>
    </dataValidation>
    <dataValidation type="whole" showErrorMessage="1" errorTitle="Zadání" error="Zadejte rok na tvaru RRRR !!!" sqref="B16">
      <formula1>1900</formula1>
      <formula2>2100</formula2>
    </dataValidation>
  </dataValidations>
  <printOptions/>
  <pageMargins left="0.7875" right="0.1965277777777777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E293"/>
  <sheetViews>
    <sheetView showGridLines="0" zoomScale="130" zoomScaleNormal="130" zoomScalePageLayoutView="0" workbookViewId="0" topLeftCell="A1">
      <pane ySplit="9" topLeftCell="A22" activePane="bottomLeft" state="frozen"/>
      <selection pane="topLeft" activeCell="A1" sqref="A1"/>
      <selection pane="bottomLeft" activeCell="F162" sqref="F162:F163"/>
    </sheetView>
  </sheetViews>
  <sheetFormatPr defaultColWidth="9.140625" defaultRowHeight="12.75"/>
  <cols>
    <col min="1" max="1" width="5.140625" style="92" customWidth="1"/>
    <col min="2" max="2" width="42.57421875" style="93" customWidth="1"/>
    <col min="3" max="3" width="4.7109375" style="94" customWidth="1"/>
    <col min="4" max="4" width="14.28125" style="94" customWidth="1"/>
    <col min="5" max="6" width="14.28125" style="92" customWidth="1"/>
    <col min="7" max="16384" width="9.140625" style="92" customWidth="1"/>
  </cols>
  <sheetData>
    <row r="1" spans="1:6" s="95" customFormat="1" ht="10.5" customHeight="1">
      <c r="A1" s="311" t="s">
        <v>128</v>
      </c>
      <c r="B1" s="311"/>
      <c r="C1" s="311"/>
      <c r="D1" s="311"/>
      <c r="E1" s="311"/>
      <c r="F1" s="311"/>
    </row>
    <row r="2" spans="1:6" s="95" customFormat="1" ht="15" customHeight="1">
      <c r="A2" s="312" t="s">
        <v>129</v>
      </c>
      <c r="B2" s="312"/>
      <c r="C2" s="313" t="s">
        <v>913</v>
      </c>
      <c r="D2" s="313"/>
      <c r="E2" s="313"/>
      <c r="F2" s="313"/>
    </row>
    <row r="3" spans="1:6" ht="15" customHeight="1">
      <c r="A3" s="312" t="s">
        <v>130</v>
      </c>
      <c r="B3" s="312"/>
      <c r="C3" s="313" t="s">
        <v>914</v>
      </c>
      <c r="D3" s="313"/>
      <c r="E3" s="313"/>
      <c r="F3" s="313"/>
    </row>
    <row r="4" spans="1:6" ht="15.75">
      <c r="A4" s="312" t="s">
        <v>131</v>
      </c>
      <c r="B4" s="312"/>
      <c r="C4" s="299" t="str">
        <f>IF(ISBLANK(Polročná_správa!B12),"  ",Polročná_správa!B12)</f>
        <v>CHEMINVEST, a. s.</v>
      </c>
      <c r="D4" s="299"/>
      <c r="E4" s="299"/>
      <c r="F4" s="299"/>
    </row>
    <row r="5" spans="1:31" ht="15.75">
      <c r="A5" s="314" t="s">
        <v>6</v>
      </c>
      <c r="B5" s="314"/>
      <c r="C5" s="299" t="str">
        <f>IF(ISBLANK(Polročná_správa!E6),"  ",Polročná_správa!E6)</f>
        <v>00677957</v>
      </c>
      <c r="D5" s="299"/>
      <c r="E5" s="299"/>
      <c r="F5" s="299"/>
      <c r="G5" s="96"/>
      <c r="H5" s="96"/>
      <c r="I5" s="96"/>
      <c r="J5" s="96"/>
      <c r="K5" s="96"/>
      <c r="L5" s="96"/>
      <c r="M5" s="96"/>
      <c r="N5" s="96"/>
      <c r="O5" s="96"/>
      <c r="P5" s="96"/>
      <c r="Q5" s="96"/>
      <c r="R5" s="96"/>
      <c r="S5" s="96"/>
      <c r="T5" s="96"/>
      <c r="U5" s="96"/>
      <c r="V5" s="96"/>
      <c r="W5" s="96"/>
      <c r="X5" s="96"/>
      <c r="Y5" s="96"/>
      <c r="Z5" s="96"/>
      <c r="AA5" s="96"/>
      <c r="AB5" s="96"/>
      <c r="AC5" s="96"/>
      <c r="AD5" s="96"/>
      <c r="AE5" s="96"/>
    </row>
    <row r="6" spans="1:6" ht="11.25" customHeight="1">
      <c r="A6" s="97"/>
      <c r="B6" s="98"/>
      <c r="C6" s="99"/>
      <c r="D6" s="99"/>
      <c r="E6" s="97"/>
      <c r="F6" s="97"/>
    </row>
    <row r="7" spans="1:6" ht="12.75" customHeight="1">
      <c r="A7" s="315" t="s">
        <v>132</v>
      </c>
      <c r="B7" s="315" t="s">
        <v>133</v>
      </c>
      <c r="C7" s="315" t="s">
        <v>134</v>
      </c>
      <c r="D7" s="315" t="s">
        <v>135</v>
      </c>
      <c r="E7" s="315"/>
      <c r="F7" s="100" t="s">
        <v>136</v>
      </c>
    </row>
    <row r="8" spans="1:6" ht="20.25" customHeight="1">
      <c r="A8" s="315"/>
      <c r="B8" s="315"/>
      <c r="C8" s="315"/>
      <c r="D8" s="101" t="s">
        <v>137</v>
      </c>
      <c r="E8" s="101" t="s">
        <v>138</v>
      </c>
      <c r="F8" s="101" t="s">
        <v>138</v>
      </c>
    </row>
    <row r="9" spans="1:6" ht="9.75">
      <c r="A9" s="315"/>
      <c r="B9" s="315"/>
      <c r="C9" s="315"/>
      <c r="D9" s="101" t="s">
        <v>139</v>
      </c>
      <c r="E9" s="101"/>
      <c r="F9" s="101"/>
    </row>
    <row r="10" spans="1:6" ht="9.75">
      <c r="A10" s="316"/>
      <c r="B10" s="317" t="s">
        <v>140</v>
      </c>
      <c r="C10" s="318" t="s">
        <v>141</v>
      </c>
      <c r="D10" s="102">
        <f>SUM(D12+D74+D156)</f>
        <v>1595968</v>
      </c>
      <c r="E10" s="319">
        <f>E12+E74+E156</f>
        <v>1050210</v>
      </c>
      <c r="F10" s="319">
        <f>F12+F74+F156</f>
        <v>1031453</v>
      </c>
    </row>
    <row r="11" spans="1:6" ht="9.75">
      <c r="A11" s="316"/>
      <c r="B11" s="317"/>
      <c r="C11" s="318"/>
      <c r="D11" s="102">
        <f>SUM(D13+D75+D157)</f>
        <v>545758</v>
      </c>
      <c r="E11" s="319"/>
      <c r="F11" s="319"/>
    </row>
    <row r="12" spans="1:6" ht="9.75">
      <c r="A12" s="320" t="s">
        <v>142</v>
      </c>
      <c r="B12" s="317" t="s">
        <v>143</v>
      </c>
      <c r="C12" s="318" t="s">
        <v>144</v>
      </c>
      <c r="D12" s="102">
        <f>D14+D30+D50</f>
        <v>1388156</v>
      </c>
      <c r="E12" s="319">
        <f>E14+E30+E50</f>
        <v>855396</v>
      </c>
      <c r="F12" s="319">
        <f>F14+F30+F50</f>
        <v>872824</v>
      </c>
    </row>
    <row r="13" spans="1:6" ht="9.75">
      <c r="A13" s="320"/>
      <c r="B13" s="317"/>
      <c r="C13" s="318"/>
      <c r="D13" s="102">
        <f>D15+D31+D51</f>
        <v>532760</v>
      </c>
      <c r="E13" s="319"/>
      <c r="F13" s="319"/>
    </row>
    <row r="14" spans="1:6" s="103" customFormat="1" ht="9">
      <c r="A14" s="320" t="s">
        <v>145</v>
      </c>
      <c r="B14" s="317" t="s">
        <v>146</v>
      </c>
      <c r="C14" s="321" t="s">
        <v>147</v>
      </c>
      <c r="D14" s="102">
        <f>SUM(D16+D18+D20+D22+D24+D26+D28)</f>
        <v>1155</v>
      </c>
      <c r="E14" s="319">
        <f>SUM(E16+E18+E20+E22+E24+E26+E28)</f>
        <v>0</v>
      </c>
      <c r="F14" s="319">
        <f>SUM(F16+F18+F20+F22+F24+F26+F28)</f>
        <v>0</v>
      </c>
    </row>
    <row r="15" spans="1:6" s="103" customFormat="1" ht="9">
      <c r="A15" s="320"/>
      <c r="B15" s="317"/>
      <c r="C15" s="321"/>
      <c r="D15" s="102">
        <f>SUM(D17+D19+D21+D23+D25+D27+D29)</f>
        <v>1155</v>
      </c>
      <c r="E15" s="319"/>
      <c r="F15" s="319"/>
    </row>
    <row r="16" spans="1:6" ht="9.75">
      <c r="A16" s="316" t="s">
        <v>148</v>
      </c>
      <c r="B16" s="322" t="s">
        <v>149</v>
      </c>
      <c r="C16" s="318" t="s">
        <v>150</v>
      </c>
      <c r="D16" s="104"/>
      <c r="E16" s="323">
        <f>D16-D17</f>
        <v>0</v>
      </c>
      <c r="F16" s="324"/>
    </row>
    <row r="17" spans="1:6" ht="9.75">
      <c r="A17" s="316"/>
      <c r="B17" s="322"/>
      <c r="C17" s="318"/>
      <c r="D17" s="104"/>
      <c r="E17" s="323"/>
      <c r="F17" s="324"/>
    </row>
    <row r="18" spans="1:6" ht="9.75">
      <c r="A18" s="316" t="s">
        <v>151</v>
      </c>
      <c r="B18" s="322" t="s">
        <v>152</v>
      </c>
      <c r="C18" s="318" t="s">
        <v>153</v>
      </c>
      <c r="D18" s="104">
        <v>1155</v>
      </c>
      <c r="E18" s="323">
        <f>D18-D19</f>
        <v>0</v>
      </c>
      <c r="F18" s="324"/>
    </row>
    <row r="19" spans="1:6" ht="9.75">
      <c r="A19" s="316"/>
      <c r="B19" s="322"/>
      <c r="C19" s="318"/>
      <c r="D19" s="104">
        <v>1155</v>
      </c>
      <c r="E19" s="323"/>
      <c r="F19" s="324"/>
    </row>
    <row r="20" spans="1:6" ht="9.75">
      <c r="A20" s="316" t="s">
        <v>154</v>
      </c>
      <c r="B20" s="322" t="s">
        <v>155</v>
      </c>
      <c r="C20" s="318" t="s">
        <v>156</v>
      </c>
      <c r="D20" s="104"/>
      <c r="E20" s="323">
        <f>D20-D21</f>
        <v>0</v>
      </c>
      <c r="F20" s="324"/>
    </row>
    <row r="21" spans="1:6" ht="9.75">
      <c r="A21" s="316"/>
      <c r="B21" s="322"/>
      <c r="C21" s="318"/>
      <c r="D21" s="104"/>
      <c r="E21" s="323"/>
      <c r="F21" s="324"/>
    </row>
    <row r="22" spans="1:6" ht="9.75">
      <c r="A22" s="316" t="s">
        <v>157</v>
      </c>
      <c r="B22" s="322" t="s">
        <v>158</v>
      </c>
      <c r="C22" s="318" t="s">
        <v>159</v>
      </c>
      <c r="D22" s="104"/>
      <c r="E22" s="323">
        <f>D22-D23</f>
        <v>0</v>
      </c>
      <c r="F22" s="324"/>
    </row>
    <row r="23" spans="1:6" ht="9.75">
      <c r="A23" s="316"/>
      <c r="B23" s="322"/>
      <c r="C23" s="318"/>
      <c r="D23" s="104"/>
      <c r="E23" s="323"/>
      <c r="F23" s="324"/>
    </row>
    <row r="24" spans="1:6" ht="9.75">
      <c r="A24" s="316" t="s">
        <v>160</v>
      </c>
      <c r="B24" s="322" t="s">
        <v>161</v>
      </c>
      <c r="C24" s="318" t="s">
        <v>162</v>
      </c>
      <c r="D24" s="104"/>
      <c r="E24" s="323">
        <f>D24-D25</f>
        <v>0</v>
      </c>
      <c r="F24" s="324"/>
    </row>
    <row r="25" spans="1:6" ht="9.75">
      <c r="A25" s="316"/>
      <c r="B25" s="322"/>
      <c r="C25" s="318"/>
      <c r="D25" s="104"/>
      <c r="E25" s="323"/>
      <c r="F25" s="324"/>
    </row>
    <row r="26" spans="1:6" ht="9.75">
      <c r="A26" s="316" t="s">
        <v>163</v>
      </c>
      <c r="B26" s="322" t="s">
        <v>164</v>
      </c>
      <c r="C26" s="318" t="s">
        <v>165</v>
      </c>
      <c r="D26" s="104"/>
      <c r="E26" s="323">
        <f>D26-D27</f>
        <v>0</v>
      </c>
      <c r="F26" s="324"/>
    </row>
    <row r="27" spans="1:6" ht="9.75">
      <c r="A27" s="316"/>
      <c r="B27" s="322"/>
      <c r="C27" s="318"/>
      <c r="D27" s="104"/>
      <c r="E27" s="323"/>
      <c r="F27" s="324"/>
    </row>
    <row r="28" spans="1:6" ht="9.75">
      <c r="A28" s="316" t="s">
        <v>166</v>
      </c>
      <c r="B28" s="322" t="s">
        <v>167</v>
      </c>
      <c r="C28" s="318" t="s">
        <v>168</v>
      </c>
      <c r="D28" s="104"/>
      <c r="E28" s="323">
        <f>D28-D29</f>
        <v>0</v>
      </c>
      <c r="F28" s="324"/>
    </row>
    <row r="29" spans="1:6" ht="9.75">
      <c r="A29" s="316"/>
      <c r="B29" s="322"/>
      <c r="C29" s="318"/>
      <c r="D29" s="104"/>
      <c r="E29" s="323"/>
      <c r="F29" s="324"/>
    </row>
    <row r="30" spans="1:6" s="103" customFormat="1" ht="9">
      <c r="A30" s="320" t="s">
        <v>169</v>
      </c>
      <c r="B30" s="317" t="s">
        <v>170</v>
      </c>
      <c r="C30" s="321" t="s">
        <v>171</v>
      </c>
      <c r="D30" s="102">
        <f>SUM(D32+D34+D36+D38+D40+D42+D44+D46+D48)</f>
        <v>1387001</v>
      </c>
      <c r="E30" s="319">
        <f>SUM(E32+E34+E36+E38+E40+E42+E44+E46+E48)</f>
        <v>855396</v>
      </c>
      <c r="F30" s="319">
        <f>SUM(F32+F34+F36+F38+F40+F42+F44+F46+F48)</f>
        <v>872824</v>
      </c>
    </row>
    <row r="31" spans="1:6" s="103" customFormat="1" ht="9">
      <c r="A31" s="320"/>
      <c r="B31" s="317"/>
      <c r="C31" s="321"/>
      <c r="D31" s="102">
        <f>SUM(D33+D35+D37+D39+D41+D43+D45+D47+D49)</f>
        <v>531605</v>
      </c>
      <c r="E31" s="319"/>
      <c r="F31" s="319"/>
    </row>
    <row r="32" spans="1:6" ht="9.75">
      <c r="A32" s="316" t="s">
        <v>172</v>
      </c>
      <c r="B32" s="322" t="s">
        <v>173</v>
      </c>
      <c r="C32" s="318" t="s">
        <v>174</v>
      </c>
      <c r="D32" s="104">
        <v>18836</v>
      </c>
      <c r="E32" s="323">
        <f>D32-D33</f>
        <v>18836</v>
      </c>
      <c r="F32" s="324">
        <v>18836</v>
      </c>
    </row>
    <row r="33" spans="1:6" ht="9.75">
      <c r="A33" s="316"/>
      <c r="B33" s="322"/>
      <c r="C33" s="318"/>
      <c r="D33" s="104"/>
      <c r="E33" s="323"/>
      <c r="F33" s="324"/>
    </row>
    <row r="34" spans="1:6" ht="9.75">
      <c r="A34" s="318" t="s">
        <v>175</v>
      </c>
      <c r="B34" s="322" t="s">
        <v>176</v>
      </c>
      <c r="C34" s="318" t="s">
        <v>177</v>
      </c>
      <c r="D34" s="104">
        <v>1338417</v>
      </c>
      <c r="E34" s="323">
        <f>D34-D35</f>
        <v>824713</v>
      </c>
      <c r="F34" s="324">
        <v>840318</v>
      </c>
    </row>
    <row r="35" spans="1:6" ht="9.75">
      <c r="A35" s="318"/>
      <c r="B35" s="322"/>
      <c r="C35" s="318"/>
      <c r="D35" s="104">
        <v>513704</v>
      </c>
      <c r="E35" s="323"/>
      <c r="F35" s="324"/>
    </row>
    <row r="36" spans="1:6" ht="9.75">
      <c r="A36" s="318" t="s">
        <v>178</v>
      </c>
      <c r="B36" s="322" t="s">
        <v>179</v>
      </c>
      <c r="C36" s="318" t="s">
        <v>180</v>
      </c>
      <c r="D36" s="104">
        <v>29748</v>
      </c>
      <c r="E36" s="323">
        <f>D36-D37</f>
        <v>11847</v>
      </c>
      <c r="F36" s="324">
        <v>13670</v>
      </c>
    </row>
    <row r="37" spans="1:6" ht="9.75">
      <c r="A37" s="318"/>
      <c r="B37" s="322"/>
      <c r="C37" s="318"/>
      <c r="D37" s="104">
        <v>17901</v>
      </c>
      <c r="E37" s="323"/>
      <c r="F37" s="324"/>
    </row>
    <row r="38" spans="1:6" ht="9.75">
      <c r="A38" s="318" t="s">
        <v>181</v>
      </c>
      <c r="B38" s="322" t="s">
        <v>182</v>
      </c>
      <c r="C38" s="318" t="s">
        <v>183</v>
      </c>
      <c r="D38" s="104"/>
      <c r="E38" s="323">
        <f>D38-D39</f>
        <v>0</v>
      </c>
      <c r="F38" s="324"/>
    </row>
    <row r="39" spans="1:6" ht="9.75">
      <c r="A39" s="318"/>
      <c r="B39" s="322"/>
      <c r="C39" s="318"/>
      <c r="D39" s="104"/>
      <c r="E39" s="323"/>
      <c r="F39" s="324"/>
    </row>
    <row r="40" spans="1:6" ht="9.75">
      <c r="A40" s="318" t="s">
        <v>184</v>
      </c>
      <c r="B40" s="322" t="s">
        <v>185</v>
      </c>
      <c r="C40" s="318" t="s">
        <v>186</v>
      </c>
      <c r="D40" s="104"/>
      <c r="E40" s="323">
        <f>D40-D41</f>
        <v>0</v>
      </c>
      <c r="F40" s="324"/>
    </row>
    <row r="41" spans="1:6" ht="9.75">
      <c r="A41" s="318"/>
      <c r="B41" s="322"/>
      <c r="C41" s="318"/>
      <c r="D41" s="104"/>
      <c r="E41" s="323"/>
      <c r="F41" s="324"/>
    </row>
    <row r="42" spans="1:6" ht="9.75">
      <c r="A42" s="318" t="s">
        <v>187</v>
      </c>
      <c r="B42" s="322" t="s">
        <v>188</v>
      </c>
      <c r="C42" s="318" t="s">
        <v>189</v>
      </c>
      <c r="D42" s="104"/>
      <c r="E42" s="323">
        <f>D42-D43</f>
        <v>0</v>
      </c>
      <c r="F42" s="324"/>
    </row>
    <row r="43" spans="1:6" ht="9.75">
      <c r="A43" s="318"/>
      <c r="B43" s="322"/>
      <c r="C43" s="318"/>
      <c r="D43" s="104"/>
      <c r="E43" s="323"/>
      <c r="F43" s="324"/>
    </row>
    <row r="44" spans="1:6" ht="9.75">
      <c r="A44" s="318" t="s">
        <v>190</v>
      </c>
      <c r="B44" s="322" t="s">
        <v>191</v>
      </c>
      <c r="C44" s="318" t="s">
        <v>192</v>
      </c>
      <c r="D44" s="104"/>
      <c r="E44" s="323">
        <f>D44-D45</f>
        <v>0</v>
      </c>
      <c r="F44" s="324"/>
    </row>
    <row r="45" spans="1:6" ht="9.75">
      <c r="A45" s="318"/>
      <c r="B45" s="322"/>
      <c r="C45" s="318"/>
      <c r="D45" s="104"/>
      <c r="E45" s="323"/>
      <c r="F45" s="324"/>
    </row>
    <row r="46" spans="1:6" ht="9.75">
      <c r="A46" s="318" t="s">
        <v>193</v>
      </c>
      <c r="B46" s="322" t="s">
        <v>194</v>
      </c>
      <c r="C46" s="318" t="s">
        <v>195</v>
      </c>
      <c r="D46" s="104"/>
      <c r="E46" s="323">
        <f>D46-D47</f>
        <v>0</v>
      </c>
      <c r="F46" s="324"/>
    </row>
    <row r="47" spans="1:6" ht="9.75">
      <c r="A47" s="318"/>
      <c r="B47" s="322"/>
      <c r="C47" s="318"/>
      <c r="D47" s="104"/>
      <c r="E47" s="323"/>
      <c r="F47" s="324"/>
    </row>
    <row r="48" spans="1:6" ht="9.75">
      <c r="A48" s="318" t="s">
        <v>196</v>
      </c>
      <c r="B48" s="322" t="s">
        <v>197</v>
      </c>
      <c r="C48" s="318" t="s">
        <v>198</v>
      </c>
      <c r="D48" s="104"/>
      <c r="E48" s="323">
        <f>D48-D49</f>
        <v>0</v>
      </c>
      <c r="F48" s="324"/>
    </row>
    <row r="49" spans="1:6" ht="9.75">
      <c r="A49" s="318"/>
      <c r="B49" s="322"/>
      <c r="C49" s="318"/>
      <c r="D49" s="104"/>
      <c r="E49" s="323"/>
      <c r="F49" s="324"/>
    </row>
    <row r="50" spans="1:6" s="103" customFormat="1" ht="9">
      <c r="A50" s="320" t="s">
        <v>199</v>
      </c>
      <c r="B50" s="317" t="s">
        <v>200</v>
      </c>
      <c r="C50" s="321" t="s">
        <v>201</v>
      </c>
      <c r="D50" s="102">
        <f aca="true" t="shared" si="0" ref="D50:F51">SUM(D52+D54+D56+D58+D60+D62+D64+D66+D68+D70+D72)</f>
        <v>0</v>
      </c>
      <c r="E50" s="319">
        <f t="shared" si="0"/>
        <v>0</v>
      </c>
      <c r="F50" s="319">
        <f t="shared" si="0"/>
        <v>0</v>
      </c>
    </row>
    <row r="51" spans="1:6" s="103" customFormat="1" ht="9">
      <c r="A51" s="320"/>
      <c r="B51" s="317"/>
      <c r="C51" s="321"/>
      <c r="D51" s="102">
        <f t="shared" si="0"/>
        <v>0</v>
      </c>
      <c r="E51" s="319">
        <f t="shared" si="0"/>
        <v>0</v>
      </c>
      <c r="F51" s="319">
        <f t="shared" si="0"/>
        <v>0</v>
      </c>
    </row>
    <row r="52" spans="1:6" ht="9.75">
      <c r="A52" s="316" t="s">
        <v>202</v>
      </c>
      <c r="B52" s="322" t="s">
        <v>203</v>
      </c>
      <c r="C52" s="318" t="s">
        <v>204</v>
      </c>
      <c r="D52" s="104"/>
      <c r="E52" s="323">
        <f>D52-D53</f>
        <v>0</v>
      </c>
      <c r="F52" s="324"/>
    </row>
    <row r="53" spans="1:6" ht="9.75">
      <c r="A53" s="316"/>
      <c r="B53" s="322"/>
      <c r="C53" s="318"/>
      <c r="D53" s="104"/>
      <c r="E53" s="323"/>
      <c r="F53" s="324"/>
    </row>
    <row r="54" spans="1:6" ht="12.75" customHeight="1">
      <c r="A54" s="318" t="s">
        <v>175</v>
      </c>
      <c r="B54" s="325" t="s">
        <v>205</v>
      </c>
      <c r="C54" s="318" t="s">
        <v>206</v>
      </c>
      <c r="D54" s="104"/>
      <c r="E54" s="323">
        <f>D54-D55</f>
        <v>0</v>
      </c>
      <c r="F54" s="324"/>
    </row>
    <row r="55" spans="1:6" ht="9.75">
      <c r="A55" s="318"/>
      <c r="B55" s="325"/>
      <c r="C55" s="318"/>
      <c r="D55" s="104"/>
      <c r="E55" s="323"/>
      <c r="F55" s="324"/>
    </row>
    <row r="56" spans="1:6" ht="9.75">
      <c r="A56" s="318" t="s">
        <v>178</v>
      </c>
      <c r="B56" s="322" t="s">
        <v>207</v>
      </c>
      <c r="C56" s="318" t="s">
        <v>208</v>
      </c>
      <c r="D56" s="104"/>
      <c r="E56" s="323">
        <f>D56-D57</f>
        <v>0</v>
      </c>
      <c r="F56" s="324"/>
    </row>
    <row r="57" spans="1:6" ht="9.75">
      <c r="A57" s="318"/>
      <c r="B57" s="322"/>
      <c r="C57" s="318"/>
      <c r="D57" s="104"/>
      <c r="E57" s="323"/>
      <c r="F57" s="324"/>
    </row>
    <row r="58" spans="1:6" ht="9.75">
      <c r="A58" s="318" t="s">
        <v>181</v>
      </c>
      <c r="B58" s="322" t="s">
        <v>209</v>
      </c>
      <c r="C58" s="318" t="s">
        <v>210</v>
      </c>
      <c r="D58" s="104"/>
      <c r="E58" s="323">
        <f>D58-D59</f>
        <v>0</v>
      </c>
      <c r="F58" s="324"/>
    </row>
    <row r="59" spans="1:6" ht="9.75">
      <c r="A59" s="318"/>
      <c r="B59" s="322"/>
      <c r="C59" s="318"/>
      <c r="D59" s="104"/>
      <c r="E59" s="323"/>
      <c r="F59" s="324"/>
    </row>
    <row r="60" spans="1:6" ht="9.75">
      <c r="A60" s="318" t="s">
        <v>184</v>
      </c>
      <c r="B60" s="322" t="s">
        <v>211</v>
      </c>
      <c r="C60" s="318" t="s">
        <v>212</v>
      </c>
      <c r="D60" s="104"/>
      <c r="E60" s="323">
        <f>D60-D61</f>
        <v>0</v>
      </c>
      <c r="F60" s="324"/>
    </row>
    <row r="61" spans="1:6" ht="9.75">
      <c r="A61" s="318"/>
      <c r="B61" s="322"/>
      <c r="C61" s="318"/>
      <c r="D61" s="104"/>
      <c r="E61" s="323"/>
      <c r="F61" s="324"/>
    </row>
    <row r="62" spans="1:6" ht="9.75">
      <c r="A62" s="318" t="s">
        <v>187</v>
      </c>
      <c r="B62" s="322" t="s">
        <v>213</v>
      </c>
      <c r="C62" s="318" t="s">
        <v>214</v>
      </c>
      <c r="D62" s="104"/>
      <c r="E62" s="323">
        <f>D62-D63</f>
        <v>0</v>
      </c>
      <c r="F62" s="324"/>
    </row>
    <row r="63" spans="1:6" ht="9.75">
      <c r="A63" s="318"/>
      <c r="B63" s="322"/>
      <c r="C63" s="318"/>
      <c r="D63" s="104"/>
      <c r="E63" s="323"/>
      <c r="F63" s="324"/>
    </row>
    <row r="64" spans="1:6" ht="9.75">
      <c r="A64" s="318" t="s">
        <v>190</v>
      </c>
      <c r="B64" s="322" t="s">
        <v>215</v>
      </c>
      <c r="C64" s="318" t="s">
        <v>216</v>
      </c>
      <c r="D64" s="104"/>
      <c r="E64" s="323">
        <f>D64-D65</f>
        <v>0</v>
      </c>
      <c r="F64" s="324"/>
    </row>
    <row r="65" spans="1:6" ht="9.75">
      <c r="A65" s="318"/>
      <c r="B65" s="322"/>
      <c r="C65" s="318"/>
      <c r="D65" s="104"/>
      <c r="E65" s="323"/>
      <c r="F65" s="324"/>
    </row>
    <row r="66" spans="1:6" ht="12.75" customHeight="1">
      <c r="A66" s="318" t="s">
        <v>193</v>
      </c>
      <c r="B66" s="325" t="s">
        <v>217</v>
      </c>
      <c r="C66" s="318" t="s">
        <v>218</v>
      </c>
      <c r="D66" s="104"/>
      <c r="E66" s="323">
        <f>D66-D67</f>
        <v>0</v>
      </c>
      <c r="F66" s="324"/>
    </row>
    <row r="67" spans="1:6" ht="9.75">
      <c r="A67" s="318"/>
      <c r="B67" s="325"/>
      <c r="C67" s="318"/>
      <c r="D67" s="104"/>
      <c r="E67" s="323"/>
      <c r="F67" s="324"/>
    </row>
    <row r="68" spans="1:6" s="103" customFormat="1" ht="12.75" customHeight="1">
      <c r="A68" s="318" t="s">
        <v>196</v>
      </c>
      <c r="B68" s="325" t="s">
        <v>219</v>
      </c>
      <c r="C68" s="318" t="s">
        <v>220</v>
      </c>
      <c r="D68" s="104"/>
      <c r="E68" s="323">
        <f>D68-D69</f>
        <v>0</v>
      </c>
      <c r="F68" s="324"/>
    </row>
    <row r="69" spans="1:6" s="103" customFormat="1" ht="9.75">
      <c r="A69" s="318"/>
      <c r="B69" s="325"/>
      <c r="C69" s="318"/>
      <c r="D69" s="104"/>
      <c r="E69" s="323"/>
      <c r="F69" s="324"/>
    </row>
    <row r="70" spans="1:6" s="103" customFormat="1" ht="12.75" customHeight="1">
      <c r="A70" s="318" t="s">
        <v>221</v>
      </c>
      <c r="B70" s="325" t="s">
        <v>222</v>
      </c>
      <c r="C70" s="318" t="s">
        <v>223</v>
      </c>
      <c r="D70" s="104"/>
      <c r="E70" s="323">
        <f>D70-D71</f>
        <v>0</v>
      </c>
      <c r="F70" s="324"/>
    </row>
    <row r="71" spans="1:6" s="103" customFormat="1" ht="9.75">
      <c r="A71" s="318"/>
      <c r="B71" s="325"/>
      <c r="C71" s="318"/>
      <c r="D71" s="104"/>
      <c r="E71" s="323"/>
      <c r="F71" s="324"/>
    </row>
    <row r="72" spans="1:6" ht="12.75" customHeight="1">
      <c r="A72" s="318" t="s">
        <v>224</v>
      </c>
      <c r="B72" s="325" t="s">
        <v>225</v>
      </c>
      <c r="C72" s="318" t="s">
        <v>226</v>
      </c>
      <c r="D72" s="104"/>
      <c r="E72" s="323">
        <f>D72-D73</f>
        <v>0</v>
      </c>
      <c r="F72" s="324"/>
    </row>
    <row r="73" spans="1:6" ht="9.75">
      <c r="A73" s="318"/>
      <c r="B73" s="325"/>
      <c r="C73" s="318"/>
      <c r="D73" s="104"/>
      <c r="E73" s="323"/>
      <c r="F73" s="324"/>
    </row>
    <row r="74" spans="1:6" ht="9.75">
      <c r="A74" s="320" t="s">
        <v>227</v>
      </c>
      <c r="B74" s="317" t="s">
        <v>228</v>
      </c>
      <c r="C74" s="321" t="s">
        <v>229</v>
      </c>
      <c r="D74" s="102">
        <f>D76+D90+D114++D140+D150</f>
        <v>207806</v>
      </c>
      <c r="E74" s="319">
        <f>SUM(E76+E90+E114+E140+E150)</f>
        <v>194808</v>
      </c>
      <c r="F74" s="319">
        <f>SUM(F76+F90+F114+F140+F150)</f>
        <v>157684</v>
      </c>
    </row>
    <row r="75" spans="1:6" ht="9.75">
      <c r="A75" s="320"/>
      <c r="B75" s="317"/>
      <c r="C75" s="321"/>
      <c r="D75" s="102">
        <f>D77+D91+D115+D141+D151</f>
        <v>12998</v>
      </c>
      <c r="E75" s="319"/>
      <c r="F75" s="319"/>
    </row>
    <row r="76" spans="1:6" ht="9.75">
      <c r="A76" s="320" t="s">
        <v>230</v>
      </c>
      <c r="B76" s="317" t="s">
        <v>231</v>
      </c>
      <c r="C76" s="321" t="s">
        <v>232</v>
      </c>
      <c r="D76" s="102">
        <f>SUM(D78+D80+D82+D84+D86+D88)</f>
        <v>0</v>
      </c>
      <c r="E76" s="319">
        <f>SUM(E78+E80+E82+E84+E86+E88)</f>
        <v>0</v>
      </c>
      <c r="F76" s="319">
        <f>SUM(F78+F80+F82+F84+F86+F88)</f>
        <v>0</v>
      </c>
    </row>
    <row r="77" spans="1:6" ht="9.75">
      <c r="A77" s="320"/>
      <c r="B77" s="317"/>
      <c r="C77" s="321"/>
      <c r="D77" s="102">
        <f>SUM(D79+D81+D83+D85+D87+D89)</f>
        <v>0</v>
      </c>
      <c r="E77" s="319"/>
      <c r="F77" s="319"/>
    </row>
    <row r="78" spans="1:6" ht="9.75">
      <c r="A78" s="316" t="s">
        <v>233</v>
      </c>
      <c r="B78" s="322" t="s">
        <v>234</v>
      </c>
      <c r="C78" s="318" t="s">
        <v>235</v>
      </c>
      <c r="D78" s="104"/>
      <c r="E78" s="323">
        <f>D78-D79</f>
        <v>0</v>
      </c>
      <c r="F78" s="324"/>
    </row>
    <row r="79" spans="1:6" ht="9.75">
      <c r="A79" s="316"/>
      <c r="B79" s="322"/>
      <c r="C79" s="318"/>
      <c r="D79" s="104"/>
      <c r="E79" s="323"/>
      <c r="F79" s="324"/>
    </row>
    <row r="80" spans="1:6" ht="9.75">
      <c r="A80" s="318" t="s">
        <v>175</v>
      </c>
      <c r="B80" s="322" t="s">
        <v>236</v>
      </c>
      <c r="C80" s="318" t="s">
        <v>237</v>
      </c>
      <c r="D80" s="104"/>
      <c r="E80" s="323">
        <f>D80-D81</f>
        <v>0</v>
      </c>
      <c r="F80" s="324"/>
    </row>
    <row r="81" spans="1:6" ht="9.75">
      <c r="A81" s="318"/>
      <c r="B81" s="322"/>
      <c r="C81" s="318"/>
      <c r="D81" s="104"/>
      <c r="E81" s="323"/>
      <c r="F81" s="324"/>
    </row>
    <row r="82" spans="1:6" ht="9.75">
      <c r="A82" s="318" t="s">
        <v>178</v>
      </c>
      <c r="B82" s="322" t="s">
        <v>238</v>
      </c>
      <c r="C82" s="318" t="s">
        <v>239</v>
      </c>
      <c r="D82" s="104"/>
      <c r="E82" s="323">
        <f>D82-D83</f>
        <v>0</v>
      </c>
      <c r="F82" s="324"/>
    </row>
    <row r="83" spans="1:6" ht="9.75">
      <c r="A83" s="318"/>
      <c r="B83" s="322"/>
      <c r="C83" s="318"/>
      <c r="D83" s="104"/>
      <c r="E83" s="323"/>
      <c r="F83" s="324"/>
    </row>
    <row r="84" spans="1:6" s="103" customFormat="1" ht="9.75">
      <c r="A84" s="318" t="s">
        <v>181</v>
      </c>
      <c r="B84" s="322" t="s">
        <v>240</v>
      </c>
      <c r="C84" s="318" t="s">
        <v>241</v>
      </c>
      <c r="D84" s="104"/>
      <c r="E84" s="323">
        <f>D84-D85</f>
        <v>0</v>
      </c>
      <c r="F84" s="324"/>
    </row>
    <row r="85" spans="1:6" s="103" customFormat="1" ht="9.75">
      <c r="A85" s="318"/>
      <c r="B85" s="322"/>
      <c r="C85" s="318"/>
      <c r="D85" s="104"/>
      <c r="E85" s="323"/>
      <c r="F85" s="324"/>
    </row>
    <row r="86" spans="1:6" ht="9.75">
      <c r="A86" s="318" t="s">
        <v>184</v>
      </c>
      <c r="B86" s="322" t="s">
        <v>242</v>
      </c>
      <c r="C86" s="318" t="s">
        <v>243</v>
      </c>
      <c r="D86" s="104"/>
      <c r="E86" s="323">
        <f>D86-D87</f>
        <v>0</v>
      </c>
      <c r="F86" s="324"/>
    </row>
    <row r="87" spans="1:6" ht="9.75">
      <c r="A87" s="318"/>
      <c r="B87" s="322"/>
      <c r="C87" s="318"/>
      <c r="D87" s="104"/>
      <c r="E87" s="323"/>
      <c r="F87" s="324"/>
    </row>
    <row r="88" spans="1:6" ht="9.75">
      <c r="A88" s="318" t="s">
        <v>187</v>
      </c>
      <c r="B88" s="322" t="s">
        <v>244</v>
      </c>
      <c r="C88" s="318" t="s">
        <v>245</v>
      </c>
      <c r="D88" s="104"/>
      <c r="E88" s="323"/>
      <c r="F88" s="324"/>
    </row>
    <row r="89" spans="1:6" ht="9.75">
      <c r="A89" s="318"/>
      <c r="B89" s="322"/>
      <c r="C89" s="318"/>
      <c r="D89" s="104"/>
      <c r="E89" s="323"/>
      <c r="F89" s="324"/>
    </row>
    <row r="90" spans="1:7" ht="9.75">
      <c r="A90" s="320" t="s">
        <v>246</v>
      </c>
      <c r="B90" s="317" t="s">
        <v>247</v>
      </c>
      <c r="C90" s="321" t="s">
        <v>248</v>
      </c>
      <c r="D90" s="102">
        <f aca="true" t="shared" si="1" ref="D90:F91">SUM(D92+D100+D102+D104+D106+D108+D110+D112)</f>
        <v>0</v>
      </c>
      <c r="E90" s="319">
        <f t="shared" si="1"/>
        <v>0</v>
      </c>
      <c r="F90" s="319">
        <f t="shared" si="1"/>
        <v>0</v>
      </c>
      <c r="G90" s="103"/>
    </row>
    <row r="91" spans="1:7" ht="9.75">
      <c r="A91" s="320"/>
      <c r="B91" s="317"/>
      <c r="C91" s="321"/>
      <c r="D91" s="102">
        <f t="shared" si="1"/>
        <v>0</v>
      </c>
      <c r="E91" s="319">
        <f t="shared" si="1"/>
        <v>0</v>
      </c>
      <c r="F91" s="319">
        <f t="shared" si="1"/>
        <v>0</v>
      </c>
      <c r="G91" s="103"/>
    </row>
    <row r="92" spans="1:7" ht="9.75">
      <c r="A92" s="320" t="s">
        <v>249</v>
      </c>
      <c r="B92" s="317" t="s">
        <v>250</v>
      </c>
      <c r="C92" s="321" t="s">
        <v>251</v>
      </c>
      <c r="D92" s="105">
        <f aca="true" t="shared" si="2" ref="D92:F93">SUM(D94+D96+D98)</f>
        <v>0</v>
      </c>
      <c r="E92" s="319">
        <f t="shared" si="2"/>
        <v>0</v>
      </c>
      <c r="F92" s="319">
        <f t="shared" si="2"/>
        <v>0</v>
      </c>
      <c r="G92" s="103"/>
    </row>
    <row r="93" spans="1:7" ht="9.75">
      <c r="A93" s="320"/>
      <c r="B93" s="317"/>
      <c r="C93" s="321"/>
      <c r="D93" s="105">
        <f t="shared" si="2"/>
        <v>0</v>
      </c>
      <c r="E93" s="319">
        <f t="shared" si="2"/>
        <v>0</v>
      </c>
      <c r="F93" s="319">
        <f t="shared" si="2"/>
        <v>0</v>
      </c>
      <c r="G93" s="103"/>
    </row>
    <row r="94" spans="1:6" ht="12.75" customHeight="1">
      <c r="A94" s="318" t="s">
        <v>252</v>
      </c>
      <c r="B94" s="325" t="s">
        <v>253</v>
      </c>
      <c r="C94" s="318" t="s">
        <v>254</v>
      </c>
      <c r="D94" s="104"/>
      <c r="E94" s="323">
        <f>D94-D95</f>
        <v>0</v>
      </c>
      <c r="F94" s="324"/>
    </row>
    <row r="95" spans="1:6" ht="9.75">
      <c r="A95" s="318"/>
      <c r="B95" s="325"/>
      <c r="C95" s="318"/>
      <c r="D95" s="104"/>
      <c r="E95" s="323"/>
      <c r="F95" s="324"/>
    </row>
    <row r="96" spans="1:6" ht="12.75" customHeight="1">
      <c r="A96" s="318" t="s">
        <v>255</v>
      </c>
      <c r="B96" s="325" t="s">
        <v>256</v>
      </c>
      <c r="C96" s="318" t="s">
        <v>257</v>
      </c>
      <c r="D96" s="104"/>
      <c r="E96" s="323">
        <f>D96-D97</f>
        <v>0</v>
      </c>
      <c r="F96" s="324"/>
    </row>
    <row r="97" spans="1:6" ht="9.75">
      <c r="A97" s="318"/>
      <c r="B97" s="325"/>
      <c r="C97" s="318"/>
      <c r="D97" s="104"/>
      <c r="E97" s="323"/>
      <c r="F97" s="324"/>
    </row>
    <row r="98" spans="1:6" ht="12.75" customHeight="1">
      <c r="A98" s="318" t="s">
        <v>258</v>
      </c>
      <c r="B98" s="325" t="s">
        <v>259</v>
      </c>
      <c r="C98" s="318" t="s">
        <v>260</v>
      </c>
      <c r="D98" s="104"/>
      <c r="E98" s="323">
        <f>D98-D99</f>
        <v>0</v>
      </c>
      <c r="F98" s="324"/>
    </row>
    <row r="99" spans="1:6" ht="9.75">
      <c r="A99" s="318"/>
      <c r="B99" s="325"/>
      <c r="C99" s="318"/>
      <c r="D99" s="104"/>
      <c r="E99" s="323"/>
      <c r="F99" s="324"/>
    </row>
    <row r="100" spans="1:6" s="103" customFormat="1" ht="12.75" customHeight="1">
      <c r="A100" s="318" t="s">
        <v>175</v>
      </c>
      <c r="B100" s="325" t="s">
        <v>261</v>
      </c>
      <c r="C100" s="318" t="s">
        <v>262</v>
      </c>
      <c r="D100" s="104"/>
      <c r="E100" s="323">
        <f>D100-D101</f>
        <v>0</v>
      </c>
      <c r="F100" s="324"/>
    </row>
    <row r="101" spans="1:6" s="103" customFormat="1" ht="9.75">
      <c r="A101" s="318"/>
      <c r="B101" s="325"/>
      <c r="C101" s="318"/>
      <c r="D101" s="104"/>
      <c r="E101" s="323"/>
      <c r="F101" s="324"/>
    </row>
    <row r="102" spans="1:6" ht="12.75" customHeight="1">
      <c r="A102" s="318" t="s">
        <v>178</v>
      </c>
      <c r="B102" s="325" t="s">
        <v>263</v>
      </c>
      <c r="C102" s="318" t="s">
        <v>264</v>
      </c>
      <c r="D102" s="104"/>
      <c r="E102" s="323">
        <f>D102-D103</f>
        <v>0</v>
      </c>
      <c r="F102" s="324"/>
    </row>
    <row r="103" spans="1:6" ht="9.75">
      <c r="A103" s="318"/>
      <c r="B103" s="325"/>
      <c r="C103" s="318"/>
      <c r="D103" s="104"/>
      <c r="E103" s="323"/>
      <c r="F103" s="324"/>
    </row>
    <row r="104" spans="1:6" ht="12.75" customHeight="1">
      <c r="A104" s="318" t="s">
        <v>181</v>
      </c>
      <c r="B104" s="325" t="s">
        <v>265</v>
      </c>
      <c r="C104" s="318" t="s">
        <v>266</v>
      </c>
      <c r="D104" s="104"/>
      <c r="E104" s="323"/>
      <c r="F104" s="324"/>
    </row>
    <row r="105" spans="1:6" ht="9.75">
      <c r="A105" s="318"/>
      <c r="B105" s="325"/>
      <c r="C105" s="318"/>
      <c r="D105" s="104"/>
      <c r="E105" s="323"/>
      <c r="F105" s="324"/>
    </row>
    <row r="106" spans="1:6" ht="9.75">
      <c r="A106" s="318" t="s">
        <v>184</v>
      </c>
      <c r="B106" s="322" t="s">
        <v>267</v>
      </c>
      <c r="C106" s="318" t="s">
        <v>268</v>
      </c>
      <c r="D106" s="104"/>
      <c r="E106" s="323">
        <f>D106-D107</f>
        <v>0</v>
      </c>
      <c r="F106" s="324"/>
    </row>
    <row r="107" spans="1:6" ht="9.75">
      <c r="A107" s="318"/>
      <c r="B107" s="322"/>
      <c r="C107" s="318"/>
      <c r="D107" s="104"/>
      <c r="E107" s="323"/>
      <c r="F107" s="324"/>
    </row>
    <row r="108" spans="1:6" ht="9.75">
      <c r="A108" s="318" t="s">
        <v>187</v>
      </c>
      <c r="B108" s="322" t="s">
        <v>269</v>
      </c>
      <c r="C108" s="318" t="s">
        <v>270</v>
      </c>
      <c r="D108" s="104"/>
      <c r="E108" s="323">
        <f>D108-D109</f>
        <v>0</v>
      </c>
      <c r="F108" s="324"/>
    </row>
    <row r="109" spans="1:6" ht="9.75">
      <c r="A109" s="318"/>
      <c r="B109" s="322"/>
      <c r="C109" s="318"/>
      <c r="D109" s="104"/>
      <c r="E109" s="323"/>
      <c r="F109" s="324"/>
    </row>
    <row r="110" spans="1:6" ht="9.75">
      <c r="A110" s="318" t="s">
        <v>190</v>
      </c>
      <c r="B110" s="322" t="s">
        <v>271</v>
      </c>
      <c r="C110" s="318" t="s">
        <v>272</v>
      </c>
      <c r="D110" s="104"/>
      <c r="E110" s="323">
        <f>D110-D111</f>
        <v>0</v>
      </c>
      <c r="F110" s="324"/>
    </row>
    <row r="111" spans="1:6" ht="9.75">
      <c r="A111" s="318"/>
      <c r="B111" s="322"/>
      <c r="C111" s="318"/>
      <c r="D111" s="104"/>
      <c r="E111" s="323"/>
      <c r="F111" s="324"/>
    </row>
    <row r="112" spans="1:6" ht="9.75">
      <c r="A112" s="318" t="s">
        <v>193</v>
      </c>
      <c r="B112" s="322" t="s">
        <v>273</v>
      </c>
      <c r="C112" s="318" t="s">
        <v>274</v>
      </c>
      <c r="D112" s="104"/>
      <c r="E112" s="323">
        <f>D112-D113</f>
        <v>0</v>
      </c>
      <c r="F112" s="324"/>
    </row>
    <row r="113" spans="1:6" ht="9.75">
      <c r="A113" s="318"/>
      <c r="B113" s="322"/>
      <c r="C113" s="318"/>
      <c r="D113" s="104"/>
      <c r="E113" s="323"/>
      <c r="F113" s="324"/>
    </row>
    <row r="114" spans="1:6" s="103" customFormat="1" ht="9">
      <c r="A114" s="320" t="s">
        <v>275</v>
      </c>
      <c r="B114" s="317" t="s">
        <v>276</v>
      </c>
      <c r="C114" s="321" t="s">
        <v>277</v>
      </c>
      <c r="D114" s="102">
        <f aca="true" t="shared" si="3" ref="D114:F115">SUM(D116+D124+D126+D128+D130+D132+D134+D136+D138)</f>
        <v>42795</v>
      </c>
      <c r="E114" s="319">
        <f t="shared" si="3"/>
        <v>29797</v>
      </c>
      <c r="F114" s="319">
        <f t="shared" si="3"/>
        <v>29095</v>
      </c>
    </row>
    <row r="115" spans="1:6" s="103" customFormat="1" ht="9">
      <c r="A115" s="320"/>
      <c r="B115" s="317"/>
      <c r="C115" s="321"/>
      <c r="D115" s="102">
        <f t="shared" si="3"/>
        <v>12998</v>
      </c>
      <c r="E115" s="319">
        <f t="shared" si="3"/>
        <v>0</v>
      </c>
      <c r="F115" s="319">
        <f t="shared" si="3"/>
        <v>0</v>
      </c>
    </row>
    <row r="116" spans="1:6" s="103" customFormat="1" ht="9">
      <c r="A116" s="320" t="s">
        <v>278</v>
      </c>
      <c r="B116" s="317" t="s">
        <v>279</v>
      </c>
      <c r="C116" s="321" t="s">
        <v>280</v>
      </c>
      <c r="D116" s="102">
        <f aca="true" t="shared" si="4" ref="D116:F117">SUM(D118+D120+D122)</f>
        <v>36766</v>
      </c>
      <c r="E116" s="319">
        <f t="shared" si="4"/>
        <v>23768</v>
      </c>
      <c r="F116" s="319">
        <f t="shared" si="4"/>
        <v>22765</v>
      </c>
    </row>
    <row r="117" spans="1:6" s="103" customFormat="1" ht="9">
      <c r="A117" s="320"/>
      <c r="B117" s="317"/>
      <c r="C117" s="321"/>
      <c r="D117" s="102">
        <f t="shared" si="4"/>
        <v>12998</v>
      </c>
      <c r="E117" s="319">
        <f t="shared" si="4"/>
        <v>0</v>
      </c>
      <c r="F117" s="319">
        <f t="shared" si="4"/>
        <v>0</v>
      </c>
    </row>
    <row r="118" spans="1:6" ht="12.75" customHeight="1">
      <c r="A118" s="318" t="s">
        <v>252</v>
      </c>
      <c r="B118" s="325" t="s">
        <v>253</v>
      </c>
      <c r="C118" s="318" t="s">
        <v>281</v>
      </c>
      <c r="D118" s="104"/>
      <c r="E118" s="326">
        <f>D118-D119</f>
        <v>0</v>
      </c>
      <c r="F118" s="324"/>
    </row>
    <row r="119" spans="1:6" ht="9.75">
      <c r="A119" s="318"/>
      <c r="B119" s="325"/>
      <c r="C119" s="318"/>
      <c r="D119" s="104"/>
      <c r="E119" s="326"/>
      <c r="F119" s="324"/>
    </row>
    <row r="120" spans="1:6" ht="12.75" customHeight="1">
      <c r="A120" s="318" t="s">
        <v>255</v>
      </c>
      <c r="B120" s="325" t="s">
        <v>256</v>
      </c>
      <c r="C120" s="318" t="s">
        <v>282</v>
      </c>
      <c r="D120" s="104"/>
      <c r="E120" s="323">
        <f>D120-D121</f>
        <v>0</v>
      </c>
      <c r="F120" s="324"/>
    </row>
    <row r="121" spans="1:6" ht="9.75">
      <c r="A121" s="318"/>
      <c r="B121" s="325"/>
      <c r="C121" s="318"/>
      <c r="D121" s="104"/>
      <c r="E121" s="323"/>
      <c r="F121" s="324"/>
    </row>
    <row r="122" spans="1:6" ht="12.75" customHeight="1">
      <c r="A122" s="318" t="s">
        <v>258</v>
      </c>
      <c r="B122" s="325" t="s">
        <v>259</v>
      </c>
      <c r="C122" s="318" t="s">
        <v>28</v>
      </c>
      <c r="D122" s="104">
        <v>36766</v>
      </c>
      <c r="E122" s="323">
        <f>D122-D123</f>
        <v>23768</v>
      </c>
      <c r="F122" s="324">
        <v>22765</v>
      </c>
    </row>
    <row r="123" spans="1:6" ht="9.75">
      <c r="A123" s="318"/>
      <c r="B123" s="325"/>
      <c r="C123" s="318"/>
      <c r="D123" s="104">
        <v>12998</v>
      </c>
      <c r="E123" s="323"/>
      <c r="F123" s="324"/>
    </row>
    <row r="124" spans="1:6" ht="12.75" customHeight="1">
      <c r="A124" s="318" t="s">
        <v>175</v>
      </c>
      <c r="B124" s="325" t="s">
        <v>261</v>
      </c>
      <c r="C124" s="318" t="s">
        <v>283</v>
      </c>
      <c r="D124" s="104"/>
      <c r="E124" s="323">
        <f>D124-D125</f>
        <v>0</v>
      </c>
      <c r="F124" s="324"/>
    </row>
    <row r="125" spans="1:6" ht="9.75">
      <c r="A125" s="318"/>
      <c r="B125" s="325"/>
      <c r="C125" s="318"/>
      <c r="D125" s="104"/>
      <c r="E125" s="323"/>
      <c r="F125" s="324"/>
    </row>
    <row r="126" spans="1:6" ht="12.75" customHeight="1">
      <c r="A126" s="318" t="s">
        <v>178</v>
      </c>
      <c r="B126" s="325" t="s">
        <v>263</v>
      </c>
      <c r="C126" s="318" t="s">
        <v>284</v>
      </c>
      <c r="D126" s="104"/>
      <c r="E126" s="323">
        <f>D126-D127</f>
        <v>0</v>
      </c>
      <c r="F126" s="324"/>
    </row>
    <row r="127" spans="1:6" ht="9.75">
      <c r="A127" s="318"/>
      <c r="B127" s="325"/>
      <c r="C127" s="318"/>
      <c r="D127" s="104"/>
      <c r="E127" s="323"/>
      <c r="F127" s="324"/>
    </row>
    <row r="128" spans="1:6" ht="12.75" customHeight="1">
      <c r="A128" s="318" t="s">
        <v>181</v>
      </c>
      <c r="B128" s="325" t="s">
        <v>265</v>
      </c>
      <c r="C128" s="318" t="s">
        <v>285</v>
      </c>
      <c r="D128" s="104"/>
      <c r="E128" s="323">
        <f>D128-D129</f>
        <v>0</v>
      </c>
      <c r="F128" s="324"/>
    </row>
    <row r="129" spans="1:6" ht="9.75">
      <c r="A129" s="318"/>
      <c r="B129" s="325"/>
      <c r="C129" s="318"/>
      <c r="D129" s="104"/>
      <c r="E129" s="323"/>
      <c r="F129" s="324"/>
    </row>
    <row r="130" spans="1:6" ht="9.75">
      <c r="A130" s="318" t="s">
        <v>184</v>
      </c>
      <c r="B130" s="322" t="s">
        <v>267</v>
      </c>
      <c r="C130" s="318" t="s">
        <v>286</v>
      </c>
      <c r="D130" s="104"/>
      <c r="E130" s="323">
        <f>D130-D131</f>
        <v>0</v>
      </c>
      <c r="F130" s="324"/>
    </row>
    <row r="131" spans="1:6" ht="9.75">
      <c r="A131" s="318"/>
      <c r="B131" s="322"/>
      <c r="C131" s="318"/>
      <c r="D131" s="104"/>
      <c r="E131" s="323"/>
      <c r="F131" s="324"/>
    </row>
    <row r="132" spans="1:6" ht="9.75">
      <c r="A132" s="318" t="s">
        <v>187</v>
      </c>
      <c r="B132" s="322" t="s">
        <v>287</v>
      </c>
      <c r="C132" s="318" t="s">
        <v>288</v>
      </c>
      <c r="D132" s="104"/>
      <c r="E132" s="323">
        <f>D132-D133</f>
        <v>0</v>
      </c>
      <c r="F132" s="324"/>
    </row>
    <row r="133" spans="1:6" ht="9.75">
      <c r="A133" s="318"/>
      <c r="B133" s="322"/>
      <c r="C133" s="318"/>
      <c r="D133" s="104"/>
      <c r="E133" s="323"/>
      <c r="F133" s="324"/>
    </row>
    <row r="134" spans="1:6" ht="9.75">
      <c r="A134" s="318" t="s">
        <v>190</v>
      </c>
      <c r="B134" s="322" t="s">
        <v>289</v>
      </c>
      <c r="C134" s="318" t="s">
        <v>290</v>
      </c>
      <c r="D134" s="104">
        <v>6029</v>
      </c>
      <c r="E134" s="323">
        <f>D134-D135</f>
        <v>6029</v>
      </c>
      <c r="F134" s="324">
        <v>6330</v>
      </c>
    </row>
    <row r="135" spans="1:6" ht="9.75">
      <c r="A135" s="318"/>
      <c r="B135" s="322"/>
      <c r="C135" s="318"/>
      <c r="D135" s="104"/>
      <c r="E135" s="323"/>
      <c r="F135" s="324"/>
    </row>
    <row r="136" spans="1:6" ht="12.75" customHeight="1">
      <c r="A136" s="318" t="s">
        <v>193</v>
      </c>
      <c r="B136" s="325" t="s">
        <v>269</v>
      </c>
      <c r="C136" s="318" t="s">
        <v>291</v>
      </c>
      <c r="D136" s="104"/>
      <c r="E136" s="323">
        <f>D136-D137</f>
        <v>0</v>
      </c>
      <c r="F136" s="324"/>
    </row>
    <row r="137" spans="1:6" ht="9.75">
      <c r="A137" s="318"/>
      <c r="B137" s="325"/>
      <c r="C137" s="318"/>
      <c r="D137" s="104"/>
      <c r="E137" s="323"/>
      <c r="F137" s="324"/>
    </row>
    <row r="138" spans="1:6" ht="9.75">
      <c r="A138" s="318" t="s">
        <v>196</v>
      </c>
      <c r="B138" s="322" t="s">
        <v>271</v>
      </c>
      <c r="C138" s="318" t="s">
        <v>292</v>
      </c>
      <c r="D138" s="104"/>
      <c r="E138" s="323">
        <f>D138-D139</f>
        <v>0</v>
      </c>
      <c r="F138" s="324"/>
    </row>
    <row r="139" spans="1:6" ht="9.75">
      <c r="A139" s="318"/>
      <c r="B139" s="322"/>
      <c r="C139" s="318"/>
      <c r="D139" s="104"/>
      <c r="E139" s="323"/>
      <c r="F139" s="324"/>
    </row>
    <row r="140" spans="1:6" ht="9.75">
      <c r="A140" s="320" t="s">
        <v>293</v>
      </c>
      <c r="B140" s="317" t="s">
        <v>294</v>
      </c>
      <c r="C140" s="321" t="s">
        <v>295</v>
      </c>
      <c r="D140" s="102">
        <f aca="true" t="shared" si="5" ref="D140:F141">SUM(D142+D144+D146+D148)</f>
        <v>0</v>
      </c>
      <c r="E140" s="319">
        <f t="shared" si="5"/>
        <v>0</v>
      </c>
      <c r="F140" s="319">
        <f t="shared" si="5"/>
        <v>0</v>
      </c>
    </row>
    <row r="141" spans="1:6" ht="9.75">
      <c r="A141" s="320"/>
      <c r="B141" s="317"/>
      <c r="C141" s="321"/>
      <c r="D141" s="102">
        <f t="shared" si="5"/>
        <v>0</v>
      </c>
      <c r="E141" s="319">
        <f t="shared" si="5"/>
        <v>0</v>
      </c>
      <c r="F141" s="319">
        <f t="shared" si="5"/>
        <v>0</v>
      </c>
    </row>
    <row r="142" spans="1:6" ht="12.75" customHeight="1">
      <c r="A142" s="318" t="s">
        <v>296</v>
      </c>
      <c r="B142" s="325" t="s">
        <v>297</v>
      </c>
      <c r="C142" s="318" t="s">
        <v>298</v>
      </c>
      <c r="D142" s="104"/>
      <c r="E142" s="323">
        <f>D142-D143</f>
        <v>0</v>
      </c>
      <c r="F142" s="324"/>
    </row>
    <row r="143" spans="1:6" ht="9.75">
      <c r="A143" s="318"/>
      <c r="B143" s="325"/>
      <c r="C143" s="318"/>
      <c r="D143" s="104"/>
      <c r="E143" s="323"/>
      <c r="F143" s="324"/>
    </row>
    <row r="144" spans="1:6" ht="12.75" customHeight="1">
      <c r="A144" s="318" t="s">
        <v>175</v>
      </c>
      <c r="B144" s="325" t="s">
        <v>299</v>
      </c>
      <c r="C144" s="318" t="s">
        <v>300</v>
      </c>
      <c r="D144" s="104"/>
      <c r="E144" s="323">
        <f>D144-D145</f>
        <v>0</v>
      </c>
      <c r="F144" s="324"/>
    </row>
    <row r="145" spans="1:6" ht="9.75">
      <c r="A145" s="318"/>
      <c r="B145" s="325"/>
      <c r="C145" s="318"/>
      <c r="D145" s="104"/>
      <c r="E145" s="323"/>
      <c r="F145" s="324"/>
    </row>
    <row r="146" spans="1:6" ht="12.75" customHeight="1">
      <c r="A146" s="318" t="s">
        <v>178</v>
      </c>
      <c r="B146" s="325" t="s">
        <v>301</v>
      </c>
      <c r="C146" s="318" t="s">
        <v>302</v>
      </c>
      <c r="D146" s="104"/>
      <c r="E146" s="323">
        <f>D146-D147</f>
        <v>0</v>
      </c>
      <c r="F146" s="324"/>
    </row>
    <row r="147" spans="1:6" ht="9.75">
      <c r="A147" s="318"/>
      <c r="B147" s="325"/>
      <c r="C147" s="318"/>
      <c r="D147" s="104"/>
      <c r="E147" s="323"/>
      <c r="F147" s="324"/>
    </row>
    <row r="148" spans="1:6" ht="12.75" customHeight="1">
      <c r="A148" s="318" t="s">
        <v>181</v>
      </c>
      <c r="B148" s="325" t="s">
        <v>303</v>
      </c>
      <c r="C148" s="318" t="s">
        <v>304</v>
      </c>
      <c r="D148" s="104"/>
      <c r="E148" s="323">
        <f>D148-D149</f>
        <v>0</v>
      </c>
      <c r="F148" s="324"/>
    </row>
    <row r="149" spans="1:6" ht="9.75">
      <c r="A149" s="318"/>
      <c r="B149" s="325"/>
      <c r="C149" s="318"/>
      <c r="D149" s="104"/>
      <c r="E149" s="323"/>
      <c r="F149" s="324"/>
    </row>
    <row r="150" spans="1:6" ht="9.75">
      <c r="A150" s="320" t="s">
        <v>305</v>
      </c>
      <c r="B150" s="317" t="s">
        <v>306</v>
      </c>
      <c r="C150" s="321" t="s">
        <v>307</v>
      </c>
      <c r="D150" s="102">
        <f aca="true" t="shared" si="6" ref="D150:F151">SUM(D152+D154)</f>
        <v>165011</v>
      </c>
      <c r="E150" s="319">
        <f t="shared" si="6"/>
        <v>165011</v>
      </c>
      <c r="F150" s="319">
        <f t="shared" si="6"/>
        <v>128589</v>
      </c>
    </row>
    <row r="151" spans="1:6" ht="9.75">
      <c r="A151" s="320"/>
      <c r="B151" s="317"/>
      <c r="C151" s="321"/>
      <c r="D151" s="102">
        <f t="shared" si="6"/>
        <v>0</v>
      </c>
      <c r="E151" s="319">
        <f t="shared" si="6"/>
        <v>0</v>
      </c>
      <c r="F151" s="319">
        <f t="shared" si="6"/>
        <v>0</v>
      </c>
    </row>
    <row r="152" spans="1:6" ht="9.75">
      <c r="A152" s="316" t="s">
        <v>308</v>
      </c>
      <c r="B152" s="322" t="s">
        <v>309</v>
      </c>
      <c r="C152" s="318" t="s">
        <v>310</v>
      </c>
      <c r="D152" s="104">
        <v>2083</v>
      </c>
      <c r="E152" s="323">
        <f>D152-D153</f>
        <v>2083</v>
      </c>
      <c r="F152" s="324">
        <v>3875</v>
      </c>
    </row>
    <row r="153" spans="1:6" ht="9.75">
      <c r="A153" s="316"/>
      <c r="B153" s="322"/>
      <c r="C153" s="318"/>
      <c r="D153" s="104"/>
      <c r="E153" s="323"/>
      <c r="F153" s="324"/>
    </row>
    <row r="154" spans="1:6" ht="9.75">
      <c r="A154" s="318" t="s">
        <v>175</v>
      </c>
      <c r="B154" s="322" t="s">
        <v>311</v>
      </c>
      <c r="C154" s="318" t="s">
        <v>312</v>
      </c>
      <c r="D154" s="104">
        <v>162928</v>
      </c>
      <c r="E154" s="323">
        <f>D154-D155</f>
        <v>162928</v>
      </c>
      <c r="F154" s="324">
        <v>124714</v>
      </c>
    </row>
    <row r="155" spans="1:6" ht="9.75">
      <c r="A155" s="318"/>
      <c r="B155" s="322"/>
      <c r="C155" s="318"/>
      <c r="D155" s="104"/>
      <c r="E155" s="323"/>
      <c r="F155" s="324"/>
    </row>
    <row r="156" spans="1:6" ht="9.75">
      <c r="A156" s="320" t="s">
        <v>313</v>
      </c>
      <c r="B156" s="317" t="s">
        <v>314</v>
      </c>
      <c r="C156" s="321" t="s">
        <v>315</v>
      </c>
      <c r="D156" s="102">
        <f aca="true" t="shared" si="7" ref="D156:F157">SUM(D158+D160+D162+D164)</f>
        <v>6</v>
      </c>
      <c r="E156" s="319">
        <f t="shared" si="7"/>
        <v>6</v>
      </c>
      <c r="F156" s="319">
        <f t="shared" si="7"/>
        <v>945</v>
      </c>
    </row>
    <row r="157" spans="1:6" ht="9.75">
      <c r="A157" s="320"/>
      <c r="B157" s="317"/>
      <c r="C157" s="321"/>
      <c r="D157" s="102">
        <f t="shared" si="7"/>
        <v>0</v>
      </c>
      <c r="E157" s="319">
        <f t="shared" si="7"/>
        <v>0</v>
      </c>
      <c r="F157" s="319">
        <f t="shared" si="7"/>
        <v>0</v>
      </c>
    </row>
    <row r="158" spans="1:6" ht="9.75">
      <c r="A158" s="316" t="s">
        <v>316</v>
      </c>
      <c r="B158" s="322" t="s">
        <v>317</v>
      </c>
      <c r="C158" s="318" t="s">
        <v>318</v>
      </c>
      <c r="D158" s="104"/>
      <c r="E158" s="323">
        <f>D158-D159</f>
        <v>0</v>
      </c>
      <c r="F158" s="324"/>
    </row>
    <row r="159" spans="1:6" ht="9.75">
      <c r="A159" s="316"/>
      <c r="B159" s="322"/>
      <c r="C159" s="318"/>
      <c r="D159" s="104"/>
      <c r="E159" s="323"/>
      <c r="F159" s="324"/>
    </row>
    <row r="160" spans="1:6" ht="9.75">
      <c r="A160" s="318" t="s">
        <v>175</v>
      </c>
      <c r="B160" s="322" t="s">
        <v>319</v>
      </c>
      <c r="C160" s="318" t="s">
        <v>320</v>
      </c>
      <c r="D160" s="104">
        <v>6</v>
      </c>
      <c r="E160" s="323">
        <f>D160-D161</f>
        <v>6</v>
      </c>
      <c r="F160" s="324">
        <v>945</v>
      </c>
    </row>
    <row r="161" spans="1:6" ht="9.75">
      <c r="A161" s="318"/>
      <c r="B161" s="322"/>
      <c r="C161" s="318"/>
      <c r="D161" s="104"/>
      <c r="E161" s="323"/>
      <c r="F161" s="324"/>
    </row>
    <row r="162" spans="1:6" ht="9.75">
      <c r="A162" s="318" t="s">
        <v>178</v>
      </c>
      <c r="B162" s="322" t="s">
        <v>321</v>
      </c>
      <c r="C162" s="318" t="s">
        <v>322</v>
      </c>
      <c r="D162" s="104"/>
      <c r="E162" s="323">
        <f>D162-D163</f>
        <v>0</v>
      </c>
      <c r="F162" s="324"/>
    </row>
    <row r="163" spans="1:6" ht="9.75">
      <c r="A163" s="318"/>
      <c r="B163" s="322"/>
      <c r="C163" s="318"/>
      <c r="D163" s="104"/>
      <c r="E163" s="323"/>
      <c r="F163" s="324"/>
    </row>
    <row r="164" spans="1:6" ht="9.75">
      <c r="A164" s="318" t="s">
        <v>181</v>
      </c>
      <c r="B164" s="322" t="s">
        <v>323</v>
      </c>
      <c r="C164" s="318" t="s">
        <v>324</v>
      </c>
      <c r="D164" s="104"/>
      <c r="E164" s="323">
        <f>D164-D165</f>
        <v>0</v>
      </c>
      <c r="F164" s="324"/>
    </row>
    <row r="165" spans="1:6" ht="9.75">
      <c r="A165" s="318"/>
      <c r="B165" s="322"/>
      <c r="C165" s="318"/>
      <c r="D165" s="104"/>
      <c r="E165" s="323"/>
      <c r="F165" s="324"/>
    </row>
    <row r="166" spans="4:6" ht="9.75">
      <c r="D166" s="106"/>
      <c r="E166" s="106"/>
      <c r="F166" s="106"/>
    </row>
    <row r="167" spans="4:6" ht="9.75">
      <c r="D167" s="106"/>
      <c r="E167" s="106"/>
      <c r="F167" s="106"/>
    </row>
    <row r="168" spans="4:6" ht="9.75">
      <c r="D168" s="106"/>
      <c r="E168" s="106"/>
      <c r="F168" s="106"/>
    </row>
    <row r="169" spans="4:6" ht="9.75">
      <c r="D169" s="106"/>
      <c r="E169" s="106"/>
      <c r="F169" s="106"/>
    </row>
    <row r="170" spans="4:6" ht="9.75">
      <c r="D170" s="106"/>
      <c r="E170" s="106"/>
      <c r="F170" s="106"/>
    </row>
    <row r="171" spans="4:6" ht="9.75">
      <c r="D171" s="106"/>
      <c r="E171" s="106"/>
      <c r="F171" s="106"/>
    </row>
    <row r="172" spans="4:6" ht="9.75">
      <c r="D172" s="106"/>
      <c r="E172" s="106"/>
      <c r="F172" s="106"/>
    </row>
    <row r="173" spans="4:6" ht="9.75">
      <c r="D173" s="106"/>
      <c r="E173" s="106"/>
      <c r="F173" s="106"/>
    </row>
    <row r="174" spans="4:6" ht="9.75">
      <c r="D174" s="106"/>
      <c r="E174" s="106"/>
      <c r="F174" s="106"/>
    </row>
    <row r="175" spans="4:6" ht="9.75">
      <c r="D175" s="106"/>
      <c r="E175" s="106"/>
      <c r="F175" s="106"/>
    </row>
    <row r="176" spans="4:6" ht="9.75">
      <c r="D176" s="106"/>
      <c r="E176" s="106"/>
      <c r="F176" s="106"/>
    </row>
    <row r="177" spans="4:6" ht="9.75">
      <c r="D177" s="106"/>
      <c r="E177" s="106"/>
      <c r="F177" s="106"/>
    </row>
    <row r="178" spans="4:6" ht="9.75">
      <c r="D178" s="106"/>
      <c r="E178" s="106"/>
      <c r="F178" s="106"/>
    </row>
    <row r="179" spans="4:6" ht="9.75">
      <c r="D179" s="106"/>
      <c r="E179" s="106"/>
      <c r="F179" s="106"/>
    </row>
    <row r="180" spans="4:6" ht="9.75">
      <c r="D180" s="106"/>
      <c r="E180" s="106"/>
      <c r="F180" s="106"/>
    </row>
    <row r="181" spans="4:6" ht="9.75">
      <c r="D181" s="106"/>
      <c r="E181" s="106"/>
      <c r="F181" s="106"/>
    </row>
    <row r="182" spans="4:6" ht="9.75">
      <c r="D182" s="106"/>
      <c r="E182" s="106"/>
      <c r="F182" s="106"/>
    </row>
    <row r="183" spans="4:6" ht="9.75">
      <c r="D183" s="106"/>
      <c r="E183" s="106"/>
      <c r="F183" s="106"/>
    </row>
    <row r="184" spans="4:6" ht="9.75">
      <c r="D184" s="106"/>
      <c r="E184" s="106"/>
      <c r="F184" s="106"/>
    </row>
    <row r="185" spans="4:6" ht="9.75">
      <c r="D185" s="106"/>
      <c r="E185" s="106"/>
      <c r="F185" s="106"/>
    </row>
    <row r="186" spans="4:6" ht="9.75">
      <c r="D186" s="106"/>
      <c r="E186" s="106"/>
      <c r="F186" s="106"/>
    </row>
    <row r="187" spans="4:6" ht="9.75">
      <c r="D187" s="106"/>
      <c r="E187" s="106"/>
      <c r="F187" s="106"/>
    </row>
    <row r="188" spans="4:6" ht="9.75">
      <c r="D188" s="106"/>
      <c r="E188" s="106"/>
      <c r="F188" s="106"/>
    </row>
    <row r="189" spans="4:6" ht="9.75">
      <c r="D189" s="106"/>
      <c r="E189" s="106"/>
      <c r="F189" s="106"/>
    </row>
    <row r="190" spans="4:6" ht="9.75">
      <c r="D190" s="106"/>
      <c r="E190" s="106"/>
      <c r="F190" s="106"/>
    </row>
    <row r="191" spans="4:6" ht="9.75">
      <c r="D191" s="106"/>
      <c r="E191" s="106"/>
      <c r="F191" s="106"/>
    </row>
    <row r="192" spans="4:6" ht="9.75">
      <c r="D192" s="106"/>
      <c r="E192" s="106"/>
      <c r="F192" s="106"/>
    </row>
    <row r="193" spans="4:6" ht="9.75">
      <c r="D193" s="106"/>
      <c r="E193" s="106"/>
      <c r="F193" s="106"/>
    </row>
    <row r="194" spans="4:6" ht="9.75">
      <c r="D194" s="106"/>
      <c r="E194" s="106"/>
      <c r="F194" s="106"/>
    </row>
    <row r="195" spans="4:6" ht="9.75">
      <c r="D195" s="106"/>
      <c r="E195" s="106"/>
      <c r="F195" s="106"/>
    </row>
    <row r="196" spans="4:6" ht="9.75">
      <c r="D196" s="106"/>
      <c r="E196" s="106"/>
      <c r="F196" s="106"/>
    </row>
    <row r="197" spans="4:6" ht="9.75">
      <c r="D197" s="106"/>
      <c r="E197" s="106"/>
      <c r="F197" s="106"/>
    </row>
    <row r="198" spans="4:6" ht="9.75">
      <c r="D198" s="106"/>
      <c r="E198" s="106"/>
      <c r="F198" s="106"/>
    </row>
    <row r="199" spans="4:6" ht="9.75">
      <c r="D199" s="106"/>
      <c r="E199" s="106"/>
      <c r="F199" s="106"/>
    </row>
    <row r="200" spans="4:6" ht="9.75">
      <c r="D200" s="106"/>
      <c r="E200" s="106"/>
      <c r="F200" s="106"/>
    </row>
    <row r="201" spans="4:6" ht="9.75">
      <c r="D201" s="106"/>
      <c r="E201" s="106"/>
      <c r="F201" s="106"/>
    </row>
    <row r="202" spans="4:6" ht="9.75">
      <c r="D202" s="106"/>
      <c r="E202" s="106"/>
      <c r="F202" s="106"/>
    </row>
    <row r="203" spans="4:6" ht="9.75">
      <c r="D203" s="106"/>
      <c r="E203" s="106"/>
      <c r="F203" s="106"/>
    </row>
    <row r="204" spans="4:6" ht="9.75">
      <c r="D204" s="106"/>
      <c r="E204" s="106"/>
      <c r="F204" s="106"/>
    </row>
    <row r="205" spans="4:6" ht="9.75">
      <c r="D205" s="106"/>
      <c r="E205" s="106"/>
      <c r="F205" s="106"/>
    </row>
    <row r="206" spans="4:6" ht="9.75">
      <c r="D206" s="106"/>
      <c r="E206" s="106"/>
      <c r="F206" s="106"/>
    </row>
    <row r="207" spans="4:6" ht="9.75">
      <c r="D207" s="106"/>
      <c r="E207" s="106"/>
      <c r="F207" s="106"/>
    </row>
    <row r="208" spans="4:6" ht="9.75">
      <c r="D208" s="106"/>
      <c r="E208" s="106"/>
      <c r="F208" s="106"/>
    </row>
    <row r="209" spans="4:6" ht="9.75">
      <c r="D209" s="106"/>
      <c r="E209" s="106"/>
      <c r="F209" s="106"/>
    </row>
    <row r="210" spans="4:6" ht="9.75">
      <c r="D210" s="106"/>
      <c r="E210" s="106"/>
      <c r="F210" s="106"/>
    </row>
    <row r="211" spans="4:6" ht="9.75">
      <c r="D211" s="106"/>
      <c r="E211" s="106"/>
      <c r="F211" s="106"/>
    </row>
    <row r="212" spans="4:6" ht="9.75">
      <c r="D212" s="106"/>
      <c r="E212" s="106"/>
      <c r="F212" s="106"/>
    </row>
    <row r="213" spans="4:6" ht="9.75">
      <c r="D213" s="106"/>
      <c r="E213" s="106"/>
      <c r="F213" s="106"/>
    </row>
    <row r="214" spans="4:6" ht="9.75">
      <c r="D214" s="106"/>
      <c r="E214" s="106"/>
      <c r="F214" s="106"/>
    </row>
    <row r="215" spans="4:6" ht="9.75">
      <c r="D215" s="106"/>
      <c r="E215" s="106"/>
      <c r="F215" s="106"/>
    </row>
    <row r="216" spans="4:6" ht="9.75">
      <c r="D216" s="106"/>
      <c r="E216" s="106"/>
      <c r="F216" s="106"/>
    </row>
    <row r="217" spans="4:6" ht="9.75">
      <c r="D217" s="106"/>
      <c r="E217" s="106"/>
      <c r="F217" s="106"/>
    </row>
    <row r="218" spans="4:6" ht="9.75">
      <c r="D218" s="106"/>
      <c r="E218" s="106"/>
      <c r="F218" s="106"/>
    </row>
    <row r="219" spans="4:6" ht="9.75">
      <c r="D219" s="106"/>
      <c r="E219" s="106"/>
      <c r="F219" s="106"/>
    </row>
    <row r="220" spans="4:6" ht="9.75">
      <c r="D220" s="106"/>
      <c r="E220" s="106"/>
      <c r="F220" s="106"/>
    </row>
    <row r="221" spans="4:6" ht="9.75">
      <c r="D221" s="106"/>
      <c r="E221" s="106"/>
      <c r="F221" s="106"/>
    </row>
    <row r="222" spans="4:6" ht="9.75">
      <c r="D222" s="106"/>
      <c r="E222" s="106"/>
      <c r="F222" s="106"/>
    </row>
    <row r="223" spans="4:6" ht="9.75">
      <c r="D223" s="106"/>
      <c r="E223" s="106"/>
      <c r="F223" s="106"/>
    </row>
    <row r="224" spans="4:6" ht="9.75">
      <c r="D224" s="106"/>
      <c r="E224" s="106"/>
      <c r="F224" s="106"/>
    </row>
    <row r="225" spans="4:6" ht="9.75">
      <c r="D225" s="106"/>
      <c r="E225" s="106"/>
      <c r="F225" s="106"/>
    </row>
    <row r="226" spans="4:6" ht="9.75">
      <c r="D226" s="106"/>
      <c r="E226" s="106"/>
      <c r="F226" s="106"/>
    </row>
    <row r="227" spans="4:6" ht="9.75">
      <c r="D227" s="106"/>
      <c r="E227" s="106"/>
      <c r="F227" s="106"/>
    </row>
    <row r="228" spans="4:6" ht="9.75">
      <c r="D228" s="106"/>
      <c r="E228" s="106"/>
      <c r="F228" s="106"/>
    </row>
    <row r="229" spans="4:6" ht="9.75">
      <c r="D229" s="106"/>
      <c r="E229" s="106"/>
      <c r="F229" s="106"/>
    </row>
    <row r="230" spans="4:6" ht="9.75">
      <c r="D230" s="106"/>
      <c r="E230" s="106"/>
      <c r="F230" s="106"/>
    </row>
    <row r="231" spans="4:6" ht="9.75">
      <c r="D231" s="106"/>
      <c r="E231" s="106"/>
      <c r="F231" s="106"/>
    </row>
    <row r="232" spans="4:6" ht="9.75">
      <c r="D232" s="106"/>
      <c r="E232" s="106"/>
      <c r="F232" s="106"/>
    </row>
    <row r="233" spans="4:6" ht="9.75">
      <c r="D233" s="106"/>
      <c r="E233" s="106"/>
      <c r="F233" s="106"/>
    </row>
    <row r="234" spans="4:6" ht="9.75">
      <c r="D234" s="106"/>
      <c r="E234" s="106"/>
      <c r="F234" s="106"/>
    </row>
    <row r="235" spans="4:6" ht="9.75">
      <c r="D235" s="106"/>
      <c r="E235" s="106"/>
      <c r="F235" s="106"/>
    </row>
    <row r="236" spans="4:6" ht="9.75">
      <c r="D236" s="106"/>
      <c r="E236" s="106"/>
      <c r="F236" s="106"/>
    </row>
    <row r="237" spans="4:6" ht="9.75">
      <c r="D237" s="106"/>
      <c r="E237" s="106"/>
      <c r="F237" s="106"/>
    </row>
    <row r="238" spans="4:6" ht="9.75">
      <c r="D238" s="106"/>
      <c r="E238" s="106"/>
      <c r="F238" s="106"/>
    </row>
    <row r="239" spans="4:6" ht="9.75">
      <c r="D239" s="106"/>
      <c r="E239" s="106"/>
      <c r="F239" s="106"/>
    </row>
    <row r="240" spans="4:6" ht="9.75">
      <c r="D240" s="106"/>
      <c r="E240" s="106"/>
      <c r="F240" s="106"/>
    </row>
    <row r="241" spans="4:6" ht="9.75">
      <c r="D241" s="106"/>
      <c r="E241" s="106"/>
      <c r="F241" s="106"/>
    </row>
    <row r="242" spans="4:6" ht="9.75">
      <c r="D242" s="106"/>
      <c r="E242" s="106"/>
      <c r="F242" s="106"/>
    </row>
    <row r="243" spans="4:6" ht="9.75">
      <c r="D243" s="106"/>
      <c r="E243" s="106"/>
      <c r="F243" s="106"/>
    </row>
    <row r="244" spans="4:6" ht="9.75">
      <c r="D244" s="106"/>
      <c r="E244" s="106"/>
      <c r="F244" s="106"/>
    </row>
    <row r="245" spans="4:6" ht="9.75">
      <c r="D245" s="106"/>
      <c r="E245" s="106"/>
      <c r="F245" s="106"/>
    </row>
    <row r="246" spans="4:6" ht="9.75">
      <c r="D246" s="106"/>
      <c r="E246" s="106"/>
      <c r="F246" s="106"/>
    </row>
    <row r="247" spans="4:6" ht="9.75">
      <c r="D247" s="106"/>
      <c r="E247" s="106"/>
      <c r="F247" s="106"/>
    </row>
    <row r="248" spans="4:6" ht="9.75">
      <c r="D248" s="106"/>
      <c r="E248" s="106"/>
      <c r="F248" s="106"/>
    </row>
    <row r="249" spans="4:6" ht="9.75">
      <c r="D249" s="106"/>
      <c r="E249" s="106"/>
      <c r="F249" s="106"/>
    </row>
    <row r="250" spans="4:6" ht="9.75">
      <c r="D250" s="106"/>
      <c r="E250" s="106"/>
      <c r="F250" s="106"/>
    </row>
    <row r="251" spans="4:6" ht="9.75">
      <c r="D251" s="106"/>
      <c r="E251" s="106"/>
      <c r="F251" s="106"/>
    </row>
    <row r="252" spans="4:6" ht="9.75">
      <c r="D252" s="106"/>
      <c r="E252" s="106"/>
      <c r="F252" s="106"/>
    </row>
    <row r="253" spans="4:6" ht="9.75">
      <c r="D253" s="106"/>
      <c r="E253" s="106"/>
      <c r="F253" s="106"/>
    </row>
    <row r="254" spans="4:6" ht="9.75">
      <c r="D254" s="106"/>
      <c r="E254" s="106"/>
      <c r="F254" s="106"/>
    </row>
    <row r="255" spans="4:6" ht="9.75">
      <c r="D255" s="106"/>
      <c r="E255" s="106"/>
      <c r="F255" s="106"/>
    </row>
    <row r="256" spans="4:6" ht="9.75">
      <c r="D256" s="106"/>
      <c r="E256" s="106"/>
      <c r="F256" s="106"/>
    </row>
    <row r="257" spans="4:6" ht="9.75">
      <c r="D257" s="106"/>
      <c r="E257" s="106"/>
      <c r="F257" s="106"/>
    </row>
    <row r="258" spans="4:6" ht="9.75">
      <c r="D258" s="106"/>
      <c r="E258" s="106"/>
      <c r="F258" s="106"/>
    </row>
    <row r="259" spans="4:6" ht="9.75">
      <c r="D259" s="106"/>
      <c r="E259" s="106"/>
      <c r="F259" s="106"/>
    </row>
    <row r="260" spans="4:6" ht="9.75">
      <c r="D260" s="106"/>
      <c r="E260" s="106"/>
      <c r="F260" s="106"/>
    </row>
    <row r="261" spans="4:6" ht="9.75">
      <c r="D261" s="106"/>
      <c r="E261" s="106"/>
      <c r="F261" s="106"/>
    </row>
    <row r="262" spans="4:6" ht="9.75">
      <c r="D262" s="106"/>
      <c r="E262" s="106"/>
      <c r="F262" s="106"/>
    </row>
    <row r="263" spans="4:6" ht="9.75">
      <c r="D263" s="106"/>
      <c r="E263" s="106"/>
      <c r="F263" s="106"/>
    </row>
    <row r="264" spans="4:6" ht="9.75">
      <c r="D264" s="106"/>
      <c r="E264" s="106"/>
      <c r="F264" s="106"/>
    </row>
    <row r="265" spans="4:6" ht="9.75">
      <c r="D265" s="106"/>
      <c r="E265" s="106"/>
      <c r="F265" s="106"/>
    </row>
    <row r="266" spans="4:6" ht="9.75">
      <c r="D266" s="106"/>
      <c r="E266" s="106"/>
      <c r="F266" s="106"/>
    </row>
    <row r="267" spans="4:6" ht="9.75">
      <c r="D267" s="106"/>
      <c r="E267" s="106"/>
      <c r="F267" s="106"/>
    </row>
    <row r="268" spans="4:6" ht="9.75">
      <c r="D268" s="106"/>
      <c r="E268" s="106"/>
      <c r="F268" s="106"/>
    </row>
    <row r="269" spans="4:6" ht="9.75">
      <c r="D269" s="106"/>
      <c r="E269" s="106"/>
      <c r="F269" s="106"/>
    </row>
    <row r="270" spans="4:6" ht="9.75">
      <c r="D270" s="106"/>
      <c r="E270" s="106"/>
      <c r="F270" s="106"/>
    </row>
    <row r="271" spans="4:6" ht="9.75">
      <c r="D271" s="106"/>
      <c r="E271" s="106"/>
      <c r="F271" s="106"/>
    </row>
    <row r="272" spans="4:6" ht="9.75">
      <c r="D272" s="106"/>
      <c r="E272" s="106"/>
      <c r="F272" s="106"/>
    </row>
    <row r="273" spans="4:6" ht="9.75">
      <c r="D273" s="106"/>
      <c r="E273" s="106"/>
      <c r="F273" s="106"/>
    </row>
    <row r="274" spans="4:6" ht="9.75">
      <c r="D274" s="106"/>
      <c r="E274" s="106"/>
      <c r="F274" s="106"/>
    </row>
    <row r="275" spans="4:6" ht="9.75">
      <c r="D275" s="106"/>
      <c r="E275" s="106"/>
      <c r="F275" s="106"/>
    </row>
    <row r="276" spans="4:6" ht="9.75">
      <c r="D276" s="106"/>
      <c r="E276" s="106"/>
      <c r="F276" s="106"/>
    </row>
    <row r="277" spans="4:6" ht="9.75">
      <c r="D277" s="106"/>
      <c r="E277" s="106"/>
      <c r="F277" s="106"/>
    </row>
    <row r="278" spans="4:6" ht="9.75">
      <c r="D278" s="106"/>
      <c r="E278" s="106"/>
      <c r="F278" s="106"/>
    </row>
    <row r="279" spans="4:6" ht="9.75">
      <c r="D279" s="106"/>
      <c r="E279" s="106"/>
      <c r="F279" s="106"/>
    </row>
    <row r="280" spans="4:6" ht="9.75">
      <c r="D280" s="106"/>
      <c r="E280" s="106"/>
      <c r="F280" s="106"/>
    </row>
    <row r="281" spans="4:6" ht="9.75">
      <c r="D281" s="106"/>
      <c r="E281" s="106"/>
      <c r="F281" s="106"/>
    </row>
    <row r="282" spans="4:6" ht="9.75">
      <c r="D282" s="106"/>
      <c r="E282" s="106"/>
      <c r="F282" s="106"/>
    </row>
    <row r="283" spans="4:6" ht="9.75">
      <c r="D283" s="106"/>
      <c r="E283" s="106"/>
      <c r="F283" s="106"/>
    </row>
    <row r="284" spans="4:6" ht="9.75">
      <c r="D284" s="106"/>
      <c r="E284" s="106"/>
      <c r="F284" s="106"/>
    </row>
    <row r="285" spans="4:6" ht="9.75">
      <c r="D285" s="106"/>
      <c r="E285" s="106"/>
      <c r="F285" s="106"/>
    </row>
    <row r="286" spans="4:6" ht="9.75">
      <c r="D286" s="106"/>
      <c r="E286" s="106"/>
      <c r="F286" s="106"/>
    </row>
    <row r="287" spans="4:6" ht="9.75">
      <c r="D287" s="106"/>
      <c r="E287" s="106"/>
      <c r="F287" s="106"/>
    </row>
    <row r="288" spans="4:6" ht="9.75">
      <c r="D288" s="106"/>
      <c r="E288" s="106"/>
      <c r="F288" s="106"/>
    </row>
    <row r="289" spans="4:6" ht="9.75">
      <c r="D289" s="106"/>
      <c r="E289" s="106"/>
      <c r="F289" s="106"/>
    </row>
    <row r="290" spans="4:6" ht="9.75">
      <c r="D290" s="106"/>
      <c r="E290" s="106"/>
      <c r="F290" s="106"/>
    </row>
    <row r="291" spans="4:6" ht="9.75">
      <c r="D291" s="106"/>
      <c r="E291" s="106"/>
      <c r="F291" s="106"/>
    </row>
    <row r="292" spans="4:6" ht="9.75">
      <c r="D292" s="106"/>
      <c r="E292" s="106"/>
      <c r="F292" s="106"/>
    </row>
    <row r="293" spans="4:6" ht="9.75">
      <c r="D293" s="106"/>
      <c r="E293" s="106"/>
      <c r="F293" s="106"/>
    </row>
  </sheetData>
  <sheetProtection sheet="1" formatCells="0" formatColumns="0" formatRows="0"/>
  <mergeCells count="403">
    <mergeCell ref="A162:A163"/>
    <mergeCell ref="B162:B163"/>
    <mergeCell ref="C162:C163"/>
    <mergeCell ref="E162:E163"/>
    <mergeCell ref="F162:F163"/>
    <mergeCell ref="A164:A165"/>
    <mergeCell ref="B164:B165"/>
    <mergeCell ref="C164:C165"/>
    <mergeCell ref="E164:E165"/>
    <mergeCell ref="F164:F165"/>
    <mergeCell ref="A158:A159"/>
    <mergeCell ref="B158:B159"/>
    <mergeCell ref="C158:C159"/>
    <mergeCell ref="E158:E159"/>
    <mergeCell ref="F158:F159"/>
    <mergeCell ref="A160:A161"/>
    <mergeCell ref="B160:B161"/>
    <mergeCell ref="C160:C161"/>
    <mergeCell ref="E160:E161"/>
    <mergeCell ref="F160:F161"/>
    <mergeCell ref="A154:A155"/>
    <mergeCell ref="B154:B155"/>
    <mergeCell ref="C154:C155"/>
    <mergeCell ref="E154:E155"/>
    <mergeCell ref="F154:F155"/>
    <mergeCell ref="A156:A157"/>
    <mergeCell ref="B156:B157"/>
    <mergeCell ref="C156:C157"/>
    <mergeCell ref="E156:E157"/>
    <mergeCell ref="F156:F157"/>
    <mergeCell ref="A150:A151"/>
    <mergeCell ref="B150:B151"/>
    <mergeCell ref="C150:C151"/>
    <mergeCell ref="E150:E151"/>
    <mergeCell ref="F150:F151"/>
    <mergeCell ref="A152:A153"/>
    <mergeCell ref="B152:B153"/>
    <mergeCell ref="C152:C153"/>
    <mergeCell ref="E152:E153"/>
    <mergeCell ref="F152:F153"/>
    <mergeCell ref="A146:A147"/>
    <mergeCell ref="B146:B147"/>
    <mergeCell ref="C146:C147"/>
    <mergeCell ref="E146:E147"/>
    <mergeCell ref="F146:F147"/>
    <mergeCell ref="A148:A149"/>
    <mergeCell ref="B148:B149"/>
    <mergeCell ref="C148:C149"/>
    <mergeCell ref="E148:E149"/>
    <mergeCell ref="F148:F149"/>
    <mergeCell ref="A142:A143"/>
    <mergeCell ref="B142:B143"/>
    <mergeCell ref="C142:C143"/>
    <mergeCell ref="E142:E143"/>
    <mergeCell ref="F142:F143"/>
    <mergeCell ref="A144:A145"/>
    <mergeCell ref="B144:B145"/>
    <mergeCell ref="C144:C145"/>
    <mergeCell ref="E144:E145"/>
    <mergeCell ref="F144:F145"/>
    <mergeCell ref="A138:A139"/>
    <mergeCell ref="B138:B139"/>
    <mergeCell ref="C138:C139"/>
    <mergeCell ref="E138:E139"/>
    <mergeCell ref="F138:F139"/>
    <mergeCell ref="A140:A141"/>
    <mergeCell ref="B140:B141"/>
    <mergeCell ref="C140:C141"/>
    <mergeCell ref="E140:E141"/>
    <mergeCell ref="F140:F141"/>
    <mergeCell ref="A134:A135"/>
    <mergeCell ref="B134:B135"/>
    <mergeCell ref="C134:C135"/>
    <mergeCell ref="E134:E135"/>
    <mergeCell ref="F134:F135"/>
    <mergeCell ref="A136:A137"/>
    <mergeCell ref="B136:B137"/>
    <mergeCell ref="C136:C137"/>
    <mergeCell ref="E136:E137"/>
    <mergeCell ref="F136:F137"/>
    <mergeCell ref="A130:A131"/>
    <mergeCell ref="B130:B131"/>
    <mergeCell ref="C130:C131"/>
    <mergeCell ref="E130:E131"/>
    <mergeCell ref="F130:F131"/>
    <mergeCell ref="A132:A133"/>
    <mergeCell ref="B132:B133"/>
    <mergeCell ref="C132:C133"/>
    <mergeCell ref="E132:E133"/>
    <mergeCell ref="F132:F133"/>
    <mergeCell ref="A126:A127"/>
    <mergeCell ref="B126:B127"/>
    <mergeCell ref="C126:C127"/>
    <mergeCell ref="E126:E127"/>
    <mergeCell ref="F126:F127"/>
    <mergeCell ref="A128:A129"/>
    <mergeCell ref="B128:B129"/>
    <mergeCell ref="C128:C129"/>
    <mergeCell ref="E128:E129"/>
    <mergeCell ref="F128:F129"/>
    <mergeCell ref="A122:A123"/>
    <mergeCell ref="B122:B123"/>
    <mergeCell ref="C122:C123"/>
    <mergeCell ref="E122:E123"/>
    <mergeCell ref="F122:F123"/>
    <mergeCell ref="A124:A125"/>
    <mergeCell ref="B124:B125"/>
    <mergeCell ref="C124:C125"/>
    <mergeCell ref="E124:E125"/>
    <mergeCell ref="F124:F125"/>
    <mergeCell ref="A118:A119"/>
    <mergeCell ref="B118:B119"/>
    <mergeCell ref="C118:C119"/>
    <mergeCell ref="E118:E119"/>
    <mergeCell ref="F118:F119"/>
    <mergeCell ref="A120:A121"/>
    <mergeCell ref="B120:B121"/>
    <mergeCell ref="C120:C121"/>
    <mergeCell ref="E120:E121"/>
    <mergeCell ref="F120:F121"/>
    <mergeCell ref="A114:A115"/>
    <mergeCell ref="B114:B115"/>
    <mergeCell ref="C114:C115"/>
    <mergeCell ref="E114:E115"/>
    <mergeCell ref="F114:F115"/>
    <mergeCell ref="A116:A117"/>
    <mergeCell ref="B116:B117"/>
    <mergeCell ref="C116:C117"/>
    <mergeCell ref="E116:E117"/>
    <mergeCell ref="F116:F117"/>
    <mergeCell ref="A110:A111"/>
    <mergeCell ref="B110:B111"/>
    <mergeCell ref="C110:C111"/>
    <mergeCell ref="E110:E111"/>
    <mergeCell ref="F110:F111"/>
    <mergeCell ref="A112:A113"/>
    <mergeCell ref="B112:B113"/>
    <mergeCell ref="C112:C113"/>
    <mergeCell ref="E112:E113"/>
    <mergeCell ref="F112:F113"/>
    <mergeCell ref="A106:A107"/>
    <mergeCell ref="B106:B107"/>
    <mergeCell ref="C106:C107"/>
    <mergeCell ref="E106:E107"/>
    <mergeCell ref="F106:F107"/>
    <mergeCell ref="A108:A109"/>
    <mergeCell ref="B108:B109"/>
    <mergeCell ref="C108:C109"/>
    <mergeCell ref="E108:E109"/>
    <mergeCell ref="F108:F109"/>
    <mergeCell ref="A102:A103"/>
    <mergeCell ref="B102:B103"/>
    <mergeCell ref="C102:C103"/>
    <mergeCell ref="E102:E103"/>
    <mergeCell ref="F102:F103"/>
    <mergeCell ref="A104:A105"/>
    <mergeCell ref="B104:B105"/>
    <mergeCell ref="C104:C105"/>
    <mergeCell ref="E104:E105"/>
    <mergeCell ref="F104:F105"/>
    <mergeCell ref="A98:A99"/>
    <mergeCell ref="B98:B99"/>
    <mergeCell ref="C98:C99"/>
    <mergeCell ref="E98:E99"/>
    <mergeCell ref="F98:F99"/>
    <mergeCell ref="A100:A101"/>
    <mergeCell ref="B100:B101"/>
    <mergeCell ref="C100:C101"/>
    <mergeCell ref="E100:E101"/>
    <mergeCell ref="F100:F101"/>
    <mergeCell ref="A94:A95"/>
    <mergeCell ref="B94:B95"/>
    <mergeCell ref="C94:C95"/>
    <mergeCell ref="E94:E95"/>
    <mergeCell ref="F94:F95"/>
    <mergeCell ref="A96:A97"/>
    <mergeCell ref="B96:B97"/>
    <mergeCell ref="C96:C97"/>
    <mergeCell ref="E96:E97"/>
    <mergeCell ref="F96:F97"/>
    <mergeCell ref="A90:A91"/>
    <mergeCell ref="B90:B91"/>
    <mergeCell ref="C90:C91"/>
    <mergeCell ref="E90:E91"/>
    <mergeCell ref="F90:F91"/>
    <mergeCell ref="A92:A93"/>
    <mergeCell ref="B92:B93"/>
    <mergeCell ref="C92:C93"/>
    <mergeCell ref="E92:E93"/>
    <mergeCell ref="F92:F93"/>
    <mergeCell ref="A86:A87"/>
    <mergeCell ref="B86:B87"/>
    <mergeCell ref="C86:C87"/>
    <mergeCell ref="E86:E87"/>
    <mergeCell ref="F86:F87"/>
    <mergeCell ref="A88:A89"/>
    <mergeCell ref="B88:B89"/>
    <mergeCell ref="C88:C89"/>
    <mergeCell ref="E88:E89"/>
    <mergeCell ref="F88:F89"/>
    <mergeCell ref="A82:A83"/>
    <mergeCell ref="B82:B83"/>
    <mergeCell ref="C82:C83"/>
    <mergeCell ref="E82:E83"/>
    <mergeCell ref="F82:F83"/>
    <mergeCell ref="A84:A85"/>
    <mergeCell ref="B84:B85"/>
    <mergeCell ref="C84:C85"/>
    <mergeCell ref="E84:E85"/>
    <mergeCell ref="F84:F85"/>
    <mergeCell ref="A78:A79"/>
    <mergeCell ref="B78:B79"/>
    <mergeCell ref="C78:C79"/>
    <mergeCell ref="E78:E79"/>
    <mergeCell ref="F78:F79"/>
    <mergeCell ref="A80:A81"/>
    <mergeCell ref="B80:B81"/>
    <mergeCell ref="C80:C81"/>
    <mergeCell ref="E80:E81"/>
    <mergeCell ref="F80:F81"/>
    <mergeCell ref="A74:A75"/>
    <mergeCell ref="B74:B75"/>
    <mergeCell ref="C74:C75"/>
    <mergeCell ref="E74:E75"/>
    <mergeCell ref="F74:F75"/>
    <mergeCell ref="A76:A77"/>
    <mergeCell ref="B76:B77"/>
    <mergeCell ref="C76:C77"/>
    <mergeCell ref="E76:E77"/>
    <mergeCell ref="F76:F77"/>
    <mergeCell ref="A70:A71"/>
    <mergeCell ref="B70:B71"/>
    <mergeCell ref="C70:C71"/>
    <mergeCell ref="E70:E71"/>
    <mergeCell ref="F70:F71"/>
    <mergeCell ref="A72:A73"/>
    <mergeCell ref="B72:B73"/>
    <mergeCell ref="C72:C73"/>
    <mergeCell ref="E72:E73"/>
    <mergeCell ref="F72:F73"/>
    <mergeCell ref="A66:A67"/>
    <mergeCell ref="B66:B67"/>
    <mergeCell ref="C66:C67"/>
    <mergeCell ref="E66:E67"/>
    <mergeCell ref="F66:F67"/>
    <mergeCell ref="A68:A69"/>
    <mergeCell ref="B68:B69"/>
    <mergeCell ref="C68:C69"/>
    <mergeCell ref="E68:E69"/>
    <mergeCell ref="F68:F69"/>
    <mergeCell ref="A62:A63"/>
    <mergeCell ref="B62:B63"/>
    <mergeCell ref="C62:C63"/>
    <mergeCell ref="E62:E63"/>
    <mergeCell ref="F62:F63"/>
    <mergeCell ref="A64:A65"/>
    <mergeCell ref="B64:B65"/>
    <mergeCell ref="C64:C65"/>
    <mergeCell ref="E64:E65"/>
    <mergeCell ref="F64:F65"/>
    <mergeCell ref="A58:A59"/>
    <mergeCell ref="B58:B59"/>
    <mergeCell ref="C58:C59"/>
    <mergeCell ref="E58:E59"/>
    <mergeCell ref="F58:F59"/>
    <mergeCell ref="A60:A61"/>
    <mergeCell ref="B60:B61"/>
    <mergeCell ref="C60:C61"/>
    <mergeCell ref="E60:E61"/>
    <mergeCell ref="F60:F61"/>
    <mergeCell ref="A54:A55"/>
    <mergeCell ref="B54:B55"/>
    <mergeCell ref="C54:C55"/>
    <mergeCell ref="E54:E55"/>
    <mergeCell ref="F54:F55"/>
    <mergeCell ref="A56:A57"/>
    <mergeCell ref="B56:B57"/>
    <mergeCell ref="C56:C57"/>
    <mergeCell ref="E56:E57"/>
    <mergeCell ref="F56:F57"/>
    <mergeCell ref="A50:A51"/>
    <mergeCell ref="B50:B51"/>
    <mergeCell ref="C50:C51"/>
    <mergeCell ref="E50:E51"/>
    <mergeCell ref="F50:F51"/>
    <mergeCell ref="A52:A53"/>
    <mergeCell ref="B52:B53"/>
    <mergeCell ref="C52:C53"/>
    <mergeCell ref="E52:E53"/>
    <mergeCell ref="F52:F53"/>
    <mergeCell ref="A46:A47"/>
    <mergeCell ref="B46:B47"/>
    <mergeCell ref="C46:C47"/>
    <mergeCell ref="E46:E47"/>
    <mergeCell ref="F46:F47"/>
    <mergeCell ref="A48:A49"/>
    <mergeCell ref="B48:B49"/>
    <mergeCell ref="C48:C49"/>
    <mergeCell ref="E48:E49"/>
    <mergeCell ref="F48:F49"/>
    <mergeCell ref="A42:A43"/>
    <mergeCell ref="B42:B43"/>
    <mergeCell ref="C42:C43"/>
    <mergeCell ref="E42:E43"/>
    <mergeCell ref="F42:F43"/>
    <mergeCell ref="A44:A45"/>
    <mergeCell ref="B44:B45"/>
    <mergeCell ref="C44:C45"/>
    <mergeCell ref="E44:E45"/>
    <mergeCell ref="F44:F45"/>
    <mergeCell ref="A38:A39"/>
    <mergeCell ref="B38:B39"/>
    <mergeCell ref="C38:C39"/>
    <mergeCell ref="E38:E39"/>
    <mergeCell ref="F38:F39"/>
    <mergeCell ref="A40:A41"/>
    <mergeCell ref="B40:B41"/>
    <mergeCell ref="C40:C41"/>
    <mergeCell ref="E40:E41"/>
    <mergeCell ref="F40:F41"/>
    <mergeCell ref="A34:A35"/>
    <mergeCell ref="B34:B35"/>
    <mergeCell ref="C34:C35"/>
    <mergeCell ref="E34:E35"/>
    <mergeCell ref="F34:F35"/>
    <mergeCell ref="A36:A37"/>
    <mergeCell ref="B36:B37"/>
    <mergeCell ref="C36:C37"/>
    <mergeCell ref="E36:E37"/>
    <mergeCell ref="F36:F37"/>
    <mergeCell ref="A30:A31"/>
    <mergeCell ref="B30:B31"/>
    <mergeCell ref="C30:C31"/>
    <mergeCell ref="E30:E31"/>
    <mergeCell ref="F30:F31"/>
    <mergeCell ref="A32:A33"/>
    <mergeCell ref="B32:B33"/>
    <mergeCell ref="C32:C33"/>
    <mergeCell ref="E32:E33"/>
    <mergeCell ref="F32:F33"/>
    <mergeCell ref="A26:A27"/>
    <mergeCell ref="B26:B27"/>
    <mergeCell ref="C26:C27"/>
    <mergeCell ref="E26:E27"/>
    <mergeCell ref="F26:F27"/>
    <mergeCell ref="A28:A29"/>
    <mergeCell ref="B28:B29"/>
    <mergeCell ref="C28:C29"/>
    <mergeCell ref="E28:E29"/>
    <mergeCell ref="F28:F29"/>
    <mergeCell ref="A22:A23"/>
    <mergeCell ref="B22:B23"/>
    <mergeCell ref="C22:C23"/>
    <mergeCell ref="E22:E23"/>
    <mergeCell ref="F22:F23"/>
    <mergeCell ref="A24:A25"/>
    <mergeCell ref="B24:B25"/>
    <mergeCell ref="C24:C25"/>
    <mergeCell ref="E24:E25"/>
    <mergeCell ref="F24:F25"/>
    <mergeCell ref="A18:A19"/>
    <mergeCell ref="B18:B19"/>
    <mergeCell ref="C18:C19"/>
    <mergeCell ref="E18:E19"/>
    <mergeCell ref="F18:F19"/>
    <mergeCell ref="A20:A21"/>
    <mergeCell ref="B20:B21"/>
    <mergeCell ref="C20:C21"/>
    <mergeCell ref="E20:E21"/>
    <mergeCell ref="F20:F21"/>
    <mergeCell ref="A14:A15"/>
    <mergeCell ref="B14:B15"/>
    <mergeCell ref="C14:C15"/>
    <mergeCell ref="E14:E15"/>
    <mergeCell ref="F14:F15"/>
    <mergeCell ref="A16:A17"/>
    <mergeCell ref="B16:B17"/>
    <mergeCell ref="C16:C17"/>
    <mergeCell ref="E16:E17"/>
    <mergeCell ref="F16:F17"/>
    <mergeCell ref="A10:A11"/>
    <mergeCell ref="B10:B11"/>
    <mergeCell ref="C10:C11"/>
    <mergeCell ref="E10:E11"/>
    <mergeCell ref="F10:F11"/>
    <mergeCell ref="A12:A13"/>
    <mergeCell ref="B12:B13"/>
    <mergeCell ref="C12:C13"/>
    <mergeCell ref="E12:E13"/>
    <mergeCell ref="F12:F13"/>
    <mergeCell ref="A5:B5"/>
    <mergeCell ref="C5:F5"/>
    <mergeCell ref="A7:A9"/>
    <mergeCell ref="B7:B9"/>
    <mergeCell ref="C7:C9"/>
    <mergeCell ref="D7:E7"/>
    <mergeCell ref="A1:F1"/>
    <mergeCell ref="A2:B2"/>
    <mergeCell ref="C2:F2"/>
    <mergeCell ref="A3:B3"/>
    <mergeCell ref="C3:F3"/>
    <mergeCell ref="A4:B4"/>
    <mergeCell ref="C4:F4"/>
  </mergeCells>
  <printOptions/>
  <pageMargins left="0.19652777777777777" right="0.19652777777777777" top="0.7875" bottom="0.5902777777777778"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71" activePane="bottomLeft" state="frozen"/>
      <selection pane="topLeft" activeCell="A1" sqref="A1"/>
      <selection pane="bottomLeft" activeCell="E42" sqref="E42"/>
    </sheetView>
  </sheetViews>
  <sheetFormatPr defaultColWidth="9.140625" defaultRowHeight="12.75"/>
  <cols>
    <col min="1" max="1" width="6.00390625" style="92" customWidth="1"/>
    <col min="2" max="2" width="41.421875" style="93" customWidth="1"/>
    <col min="3" max="3" width="5.140625" style="94" customWidth="1"/>
    <col min="4" max="4" width="16.421875" style="92" customWidth="1"/>
    <col min="5" max="5" width="15.8515625" style="92" customWidth="1"/>
    <col min="6" max="16384" width="9.140625" style="92" customWidth="1"/>
  </cols>
  <sheetData>
    <row r="1" spans="1:6" s="95" customFormat="1" ht="10.5" customHeight="1">
      <c r="A1" s="311" t="s">
        <v>325</v>
      </c>
      <c r="B1" s="311"/>
      <c r="C1" s="311"/>
      <c r="D1" s="311"/>
      <c r="E1" s="311"/>
      <c r="F1" s="107"/>
    </row>
    <row r="2" spans="1:6" s="95" customFormat="1" ht="15" customHeight="1">
      <c r="A2" s="327" t="s">
        <v>129</v>
      </c>
      <c r="B2" s="327"/>
      <c r="C2" s="328" t="s">
        <v>913</v>
      </c>
      <c r="D2" s="328"/>
      <c r="E2" s="328"/>
      <c r="F2" s="108"/>
    </row>
    <row r="3" spans="1:6" ht="15" customHeight="1">
      <c r="A3" s="312" t="s">
        <v>130</v>
      </c>
      <c r="B3" s="312"/>
      <c r="C3" s="313" t="s">
        <v>914</v>
      </c>
      <c r="D3" s="313"/>
      <c r="E3" s="313"/>
      <c r="F3" s="108"/>
    </row>
    <row r="4" spans="1:5" ht="15.75">
      <c r="A4" s="312" t="s">
        <v>131</v>
      </c>
      <c r="B4" s="312"/>
      <c r="C4" s="299" t="str">
        <f>IF(ISBLANK(Polročná_správa!B12),"  ",Polročná_správa!B12)</f>
        <v>CHEMINVEST, a. s.</v>
      </c>
      <c r="D4" s="299"/>
      <c r="E4" s="299"/>
    </row>
    <row r="5" spans="1:5" ht="15.75">
      <c r="A5" s="312" t="s">
        <v>6</v>
      </c>
      <c r="B5" s="312"/>
      <c r="C5" s="299" t="str">
        <f>IF(ISBLANK(Polročná_správa!E6),"  ",Polročná_správa!E6)</f>
        <v>00677957</v>
      </c>
      <c r="D5" s="299"/>
      <c r="E5" s="299"/>
    </row>
    <row r="7" spans="1:5" ht="36">
      <c r="A7" s="109" t="s">
        <v>132</v>
      </c>
      <c r="B7" s="109" t="s">
        <v>326</v>
      </c>
      <c r="C7" s="110" t="s">
        <v>134</v>
      </c>
      <c r="D7" s="109" t="s">
        <v>135</v>
      </c>
      <c r="E7" s="109" t="s">
        <v>327</v>
      </c>
    </row>
    <row r="8" spans="1:5" ht="9.75">
      <c r="A8" s="111"/>
      <c r="B8" s="112" t="s">
        <v>328</v>
      </c>
      <c r="C8" s="113" t="s">
        <v>329</v>
      </c>
      <c r="D8" s="102">
        <f>D9+D30+D70</f>
        <v>1050210</v>
      </c>
      <c r="E8" s="102">
        <f>E9+E30+E70</f>
        <v>1031453</v>
      </c>
    </row>
    <row r="9" spans="1:5" ht="9.75">
      <c r="A9" s="111" t="s">
        <v>142</v>
      </c>
      <c r="B9" s="112" t="s">
        <v>330</v>
      </c>
      <c r="C9" s="113" t="s">
        <v>331</v>
      </c>
      <c r="D9" s="102">
        <f>D10+D14+D15+D16+D19+D22+D26+D29</f>
        <v>980069</v>
      </c>
      <c r="E9" s="102">
        <f>E10+E14+E15+E16+E19+E22+E26+E29</f>
        <v>957165</v>
      </c>
    </row>
    <row r="10" spans="1:5" ht="9.75">
      <c r="A10" s="111" t="s">
        <v>145</v>
      </c>
      <c r="B10" s="112" t="s">
        <v>332</v>
      </c>
      <c r="C10" s="113" t="s">
        <v>333</v>
      </c>
      <c r="D10" s="102">
        <f>SUM(D11:D13)</f>
        <v>564604</v>
      </c>
      <c r="E10" s="102">
        <f>SUM(E11:E13)</f>
        <v>564604</v>
      </c>
    </row>
    <row r="11" spans="1:5" ht="9.75">
      <c r="A11" s="114" t="s">
        <v>334</v>
      </c>
      <c r="B11" s="115" t="s">
        <v>332</v>
      </c>
      <c r="C11" s="116" t="s">
        <v>335</v>
      </c>
      <c r="D11" s="104">
        <v>564604</v>
      </c>
      <c r="E11" s="104">
        <v>564604</v>
      </c>
    </row>
    <row r="12" spans="1:5" ht="9.75">
      <c r="A12" s="117" t="s">
        <v>175</v>
      </c>
      <c r="B12" s="115" t="s">
        <v>336</v>
      </c>
      <c r="C12" s="116" t="s">
        <v>337</v>
      </c>
      <c r="D12" s="104"/>
      <c r="E12" s="104"/>
    </row>
    <row r="13" spans="1:5" ht="9.75">
      <c r="A13" s="117" t="s">
        <v>178</v>
      </c>
      <c r="B13" s="115" t="s">
        <v>338</v>
      </c>
      <c r="C13" s="116" t="s">
        <v>339</v>
      </c>
      <c r="D13" s="104"/>
      <c r="E13" s="104"/>
    </row>
    <row r="14" spans="1:5" ht="9.75">
      <c r="A14" s="111" t="s">
        <v>169</v>
      </c>
      <c r="B14" s="112" t="s">
        <v>340</v>
      </c>
      <c r="C14" s="116" t="s">
        <v>341</v>
      </c>
      <c r="D14" s="104"/>
      <c r="E14" s="104"/>
    </row>
    <row r="15" spans="1:5" ht="9.75">
      <c r="A15" s="111" t="s">
        <v>199</v>
      </c>
      <c r="B15" s="112" t="s">
        <v>342</v>
      </c>
      <c r="C15" s="116" t="s">
        <v>343</v>
      </c>
      <c r="D15" s="104"/>
      <c r="E15" s="104"/>
    </row>
    <row r="16" spans="1:5" ht="9.75">
      <c r="A16" s="111" t="s">
        <v>344</v>
      </c>
      <c r="B16" s="112" t="s">
        <v>345</v>
      </c>
      <c r="C16" s="116" t="s">
        <v>346</v>
      </c>
      <c r="D16" s="102">
        <f>SUM(D17+D18)</f>
        <v>112921</v>
      </c>
      <c r="E16" s="102">
        <f>SUM(E17+E18)</f>
        <v>112921</v>
      </c>
    </row>
    <row r="17" spans="1:5" ht="9.75">
      <c r="A17" s="117" t="s">
        <v>347</v>
      </c>
      <c r="B17" s="115" t="s">
        <v>348</v>
      </c>
      <c r="C17" s="116" t="s">
        <v>349</v>
      </c>
      <c r="D17" s="104">
        <v>112921</v>
      </c>
      <c r="E17" s="104">
        <v>112921</v>
      </c>
    </row>
    <row r="18" spans="1:5" ht="9.75" customHeight="1">
      <c r="A18" s="117" t="s">
        <v>175</v>
      </c>
      <c r="B18" s="115" t="s">
        <v>350</v>
      </c>
      <c r="C18" s="116" t="s">
        <v>351</v>
      </c>
      <c r="D18" s="104"/>
      <c r="E18" s="104"/>
    </row>
    <row r="19" spans="1:5" ht="9.75">
      <c r="A19" s="111" t="s">
        <v>352</v>
      </c>
      <c r="B19" s="112" t="s">
        <v>353</v>
      </c>
      <c r="C19" s="113" t="s">
        <v>354</v>
      </c>
      <c r="D19" s="102">
        <f>SUM(D20+D21)</f>
        <v>279640</v>
      </c>
      <c r="E19" s="102">
        <f>SUM(E20+E21)</f>
        <v>261183</v>
      </c>
    </row>
    <row r="20" spans="1:5" ht="9.75">
      <c r="A20" s="117" t="s">
        <v>355</v>
      </c>
      <c r="B20" s="115" t="s">
        <v>356</v>
      </c>
      <c r="C20" s="116" t="s">
        <v>357</v>
      </c>
      <c r="D20" s="104"/>
      <c r="E20" s="104"/>
    </row>
    <row r="21" spans="1:5" ht="9.75">
      <c r="A21" s="117" t="s">
        <v>175</v>
      </c>
      <c r="B21" s="115" t="s">
        <v>358</v>
      </c>
      <c r="C21" s="116" t="s">
        <v>359</v>
      </c>
      <c r="D21" s="104">
        <v>279640</v>
      </c>
      <c r="E21" s="104">
        <v>261183</v>
      </c>
    </row>
    <row r="22" spans="1:5" ht="9.75">
      <c r="A22" s="111" t="s">
        <v>360</v>
      </c>
      <c r="B22" s="112" t="s">
        <v>361</v>
      </c>
      <c r="C22" s="113" t="s">
        <v>362</v>
      </c>
      <c r="D22" s="102">
        <f>SUM(D23+D24+D25)</f>
        <v>0</v>
      </c>
      <c r="E22" s="102">
        <f>SUM(E23+E24+E25)</f>
        <v>0</v>
      </c>
    </row>
    <row r="23" spans="1:5" ht="9.75">
      <c r="A23" s="117" t="s">
        <v>363</v>
      </c>
      <c r="B23" s="115" t="s">
        <v>364</v>
      </c>
      <c r="C23" s="116" t="s">
        <v>365</v>
      </c>
      <c r="D23" s="104"/>
      <c r="E23" s="104"/>
    </row>
    <row r="24" spans="1:5" ht="9.75">
      <c r="A24" s="117" t="s">
        <v>175</v>
      </c>
      <c r="B24" s="115" t="s">
        <v>366</v>
      </c>
      <c r="C24" s="116" t="s">
        <v>367</v>
      </c>
      <c r="D24" s="104"/>
      <c r="E24" s="104"/>
    </row>
    <row r="25" spans="1:5" ht="9.75">
      <c r="A25" s="117" t="s">
        <v>178</v>
      </c>
      <c r="B25" s="115" t="s">
        <v>368</v>
      </c>
      <c r="C25" s="116" t="s">
        <v>369</v>
      </c>
      <c r="D25" s="104"/>
      <c r="E25" s="104"/>
    </row>
    <row r="26" spans="1:5" ht="9.75">
      <c r="A26" s="111" t="s">
        <v>370</v>
      </c>
      <c r="B26" s="112" t="s">
        <v>371</v>
      </c>
      <c r="C26" s="113" t="s">
        <v>372</v>
      </c>
      <c r="D26" s="102">
        <f>SUM(D27+D28)</f>
        <v>0</v>
      </c>
      <c r="E26" s="102">
        <f>SUM(E27+E28)</f>
        <v>0</v>
      </c>
    </row>
    <row r="27" spans="1:5" ht="9.75">
      <c r="A27" s="114" t="s">
        <v>373</v>
      </c>
      <c r="B27" s="115" t="s">
        <v>374</v>
      </c>
      <c r="C27" s="116" t="s">
        <v>375</v>
      </c>
      <c r="D27" s="104">
        <v>0</v>
      </c>
      <c r="E27" s="104"/>
    </row>
    <row r="28" spans="1:5" ht="9.75">
      <c r="A28" s="117" t="s">
        <v>175</v>
      </c>
      <c r="B28" s="115" t="s">
        <v>376</v>
      </c>
      <c r="C28" s="116" t="s">
        <v>377</v>
      </c>
      <c r="D28" s="104"/>
      <c r="E28" s="104"/>
    </row>
    <row r="29" spans="1:5" ht="9.75">
      <c r="A29" s="111" t="s">
        <v>378</v>
      </c>
      <c r="B29" s="112" t="s">
        <v>379</v>
      </c>
      <c r="C29" s="113" t="s">
        <v>380</v>
      </c>
      <c r="D29" s="102">
        <f>'P2Súvaha- aktíva'!E10-(D10+D14+D15+D16+D19+D22+D26+D30+D70)</f>
        <v>22904</v>
      </c>
      <c r="E29" s="102">
        <f>'P2Súvaha- aktíva'!F10-(E10+E14+E15+E16+E19+E22+E26+E30+E70)</f>
        <v>18457</v>
      </c>
    </row>
    <row r="30" spans="1:5" ht="9.75">
      <c r="A30" s="111" t="s">
        <v>227</v>
      </c>
      <c r="B30" s="112" t="s">
        <v>381</v>
      </c>
      <c r="C30" s="113" t="s">
        <v>382</v>
      </c>
      <c r="D30" s="102">
        <f>D31+D47+D50+D51+D65+D68+D69</f>
        <v>38758</v>
      </c>
      <c r="E30" s="102">
        <f>E31+E47+E50+E51+E65+E68+E69</f>
        <v>42011</v>
      </c>
    </row>
    <row r="31" spans="1:7" ht="9.75">
      <c r="A31" s="111" t="s">
        <v>230</v>
      </c>
      <c r="B31" s="112" t="s">
        <v>383</v>
      </c>
      <c r="C31" s="113" t="s">
        <v>384</v>
      </c>
      <c r="D31" s="102">
        <f>SUM(D32+D36+D37+D38+D39+D40+D41+D42+D43+D44+D45+D46)</f>
        <v>6499</v>
      </c>
      <c r="E31" s="102">
        <f>SUM(E32+E36+E37+E38+E39+E40+E41+E42+E43+E44+E45+E46)</f>
        <v>6455</v>
      </c>
      <c r="G31" s="118"/>
    </row>
    <row r="32" spans="1:5" ht="9.75">
      <c r="A32" s="111" t="s">
        <v>233</v>
      </c>
      <c r="B32" s="112" t="s">
        <v>385</v>
      </c>
      <c r="C32" s="113" t="s">
        <v>386</v>
      </c>
      <c r="D32" s="102">
        <f>SUM(D33:D35)</f>
        <v>0</v>
      </c>
      <c r="E32" s="102">
        <f>SUM(E33:E35)</f>
        <v>0</v>
      </c>
    </row>
    <row r="33" spans="1:7" ht="19.5">
      <c r="A33" s="117" t="s">
        <v>252</v>
      </c>
      <c r="B33" s="115" t="s">
        <v>387</v>
      </c>
      <c r="C33" s="116" t="s">
        <v>388</v>
      </c>
      <c r="D33" s="104"/>
      <c r="E33" s="104"/>
      <c r="G33" s="118"/>
    </row>
    <row r="34" spans="1:5" ht="19.5">
      <c r="A34" s="117" t="s">
        <v>255</v>
      </c>
      <c r="B34" s="115" t="s">
        <v>389</v>
      </c>
      <c r="C34" s="116" t="s">
        <v>390</v>
      </c>
      <c r="D34" s="104"/>
      <c r="E34" s="104"/>
    </row>
    <row r="35" spans="1:5" ht="9.75">
      <c r="A35" s="117" t="s">
        <v>258</v>
      </c>
      <c r="B35" s="115" t="s">
        <v>391</v>
      </c>
      <c r="C35" s="116" t="s">
        <v>392</v>
      </c>
      <c r="D35" s="104"/>
      <c r="E35" s="104"/>
    </row>
    <row r="36" spans="1:5" ht="9.75">
      <c r="A36" s="117" t="s">
        <v>175</v>
      </c>
      <c r="B36" s="115" t="s">
        <v>261</v>
      </c>
      <c r="C36" s="116" t="s">
        <v>393</v>
      </c>
      <c r="D36" s="104"/>
      <c r="E36" s="104"/>
    </row>
    <row r="37" spans="1:5" ht="9.75">
      <c r="A37" s="117" t="s">
        <v>178</v>
      </c>
      <c r="B37" s="115" t="s">
        <v>394</v>
      </c>
      <c r="C37" s="116" t="s">
        <v>395</v>
      </c>
      <c r="D37" s="104"/>
      <c r="E37" s="104"/>
    </row>
    <row r="38" spans="1:5" ht="19.5">
      <c r="A38" s="117" t="s">
        <v>181</v>
      </c>
      <c r="B38" s="115" t="s">
        <v>396</v>
      </c>
      <c r="C38" s="116" t="s">
        <v>397</v>
      </c>
      <c r="D38" s="104"/>
      <c r="E38" s="104"/>
    </row>
    <row r="39" spans="1:5" ht="9.75">
      <c r="A39" s="117" t="s">
        <v>184</v>
      </c>
      <c r="B39" s="115" t="s">
        <v>398</v>
      </c>
      <c r="C39" s="116" t="s">
        <v>399</v>
      </c>
      <c r="D39" s="104"/>
      <c r="E39" s="104"/>
    </row>
    <row r="40" spans="1:5" ht="9.75">
      <c r="A40" s="117" t="s">
        <v>187</v>
      </c>
      <c r="B40" s="115" t="s">
        <v>400</v>
      </c>
      <c r="C40" s="116" t="s">
        <v>401</v>
      </c>
      <c r="D40" s="104"/>
      <c r="E40" s="104"/>
    </row>
    <row r="41" spans="1:5" ht="9.75">
      <c r="A41" s="117" t="s">
        <v>190</v>
      </c>
      <c r="B41" s="115" t="s">
        <v>402</v>
      </c>
      <c r="C41" s="116" t="s">
        <v>403</v>
      </c>
      <c r="D41" s="104"/>
      <c r="E41" s="104"/>
    </row>
    <row r="42" spans="1:5" ht="9.75">
      <c r="A42" s="117" t="s">
        <v>193</v>
      </c>
      <c r="B42" s="115" t="s">
        <v>404</v>
      </c>
      <c r="C42" s="116" t="s">
        <v>405</v>
      </c>
      <c r="D42" s="104"/>
      <c r="E42" s="104"/>
    </row>
    <row r="43" spans="1:5" ht="9.75">
      <c r="A43" s="117" t="s">
        <v>196</v>
      </c>
      <c r="B43" s="115" t="s">
        <v>406</v>
      </c>
      <c r="C43" s="116" t="s">
        <v>407</v>
      </c>
      <c r="D43" s="104">
        <v>390</v>
      </c>
      <c r="E43" s="104">
        <v>346</v>
      </c>
    </row>
    <row r="44" spans="1:5" ht="9.75">
      <c r="A44" s="117" t="s">
        <v>221</v>
      </c>
      <c r="B44" s="115" t="s">
        <v>408</v>
      </c>
      <c r="C44" s="116" t="s">
        <v>409</v>
      </c>
      <c r="D44" s="104"/>
      <c r="E44" s="104"/>
    </row>
    <row r="45" spans="1:5" ht="9.75">
      <c r="A45" s="117" t="s">
        <v>224</v>
      </c>
      <c r="B45" s="115" t="s">
        <v>410</v>
      </c>
      <c r="C45" s="116" t="s">
        <v>411</v>
      </c>
      <c r="D45" s="104"/>
      <c r="E45" s="104"/>
    </row>
    <row r="46" spans="1:5" ht="9.75">
      <c r="A46" s="117" t="s">
        <v>412</v>
      </c>
      <c r="B46" s="115" t="s">
        <v>413</v>
      </c>
      <c r="C46" s="116" t="s">
        <v>414</v>
      </c>
      <c r="D46" s="104">
        <v>6109</v>
      </c>
      <c r="E46" s="104">
        <v>6109</v>
      </c>
    </row>
    <row r="47" spans="1:5" ht="9.75">
      <c r="A47" s="111" t="s">
        <v>246</v>
      </c>
      <c r="B47" s="112" t="s">
        <v>415</v>
      </c>
      <c r="C47" s="113" t="s">
        <v>416</v>
      </c>
      <c r="D47" s="102">
        <f>D48+D49</f>
        <v>0</v>
      </c>
      <c r="E47" s="102">
        <f>E48+E49</f>
        <v>0</v>
      </c>
    </row>
    <row r="48" spans="1:5" ht="9.75">
      <c r="A48" s="114" t="s">
        <v>249</v>
      </c>
      <c r="B48" s="115" t="s">
        <v>417</v>
      </c>
      <c r="C48" s="116" t="s">
        <v>418</v>
      </c>
      <c r="D48" s="104"/>
      <c r="E48" s="104"/>
    </row>
    <row r="49" spans="1:5" ht="9.75">
      <c r="A49" s="114" t="s">
        <v>175</v>
      </c>
      <c r="B49" s="115" t="s">
        <v>419</v>
      </c>
      <c r="C49" s="116" t="s">
        <v>420</v>
      </c>
      <c r="D49" s="104"/>
      <c r="E49" s="104"/>
    </row>
    <row r="50" spans="1:5" ht="9.75">
      <c r="A50" s="111" t="s">
        <v>275</v>
      </c>
      <c r="B50" s="112" t="s">
        <v>421</v>
      </c>
      <c r="C50" s="113" t="s">
        <v>422</v>
      </c>
      <c r="D50" s="119">
        <v>0</v>
      </c>
      <c r="E50" s="120"/>
    </row>
    <row r="51" spans="1:5" ht="9.75">
      <c r="A51" s="111" t="s">
        <v>293</v>
      </c>
      <c r="B51" s="112" t="s">
        <v>423</v>
      </c>
      <c r="C51" s="113" t="s">
        <v>424</v>
      </c>
      <c r="D51" s="102">
        <f>D52+D56+D57+D58+D59+D60+D61+D62+D63+D64</f>
        <v>31452</v>
      </c>
      <c r="E51" s="102">
        <f>E52+E56+E57+E58+E59+E60+E61+E62+E63+E64</f>
        <v>30635</v>
      </c>
    </row>
    <row r="52" spans="1:5" ht="9.75">
      <c r="A52" s="111" t="s">
        <v>296</v>
      </c>
      <c r="B52" s="112" t="s">
        <v>425</v>
      </c>
      <c r="C52" s="113" t="s">
        <v>426</v>
      </c>
      <c r="D52" s="102">
        <f>D53+D54+D55</f>
        <v>7507</v>
      </c>
      <c r="E52" s="102">
        <f>E53+E54+E55</f>
        <v>6591</v>
      </c>
    </row>
    <row r="53" spans="1:5" ht="19.5">
      <c r="A53" s="117" t="s">
        <v>252</v>
      </c>
      <c r="B53" s="115" t="s">
        <v>387</v>
      </c>
      <c r="C53" s="116" t="s">
        <v>427</v>
      </c>
      <c r="D53" s="104"/>
      <c r="E53" s="104"/>
    </row>
    <row r="54" spans="1:5" ht="19.5">
      <c r="A54" s="117" t="s">
        <v>255</v>
      </c>
      <c r="B54" s="115" t="s">
        <v>389</v>
      </c>
      <c r="C54" s="116" t="s">
        <v>428</v>
      </c>
      <c r="D54" s="104"/>
      <c r="E54" s="104"/>
    </row>
    <row r="55" spans="1:5" ht="9.75">
      <c r="A55" s="117" t="s">
        <v>258</v>
      </c>
      <c r="B55" s="115" t="s">
        <v>391</v>
      </c>
      <c r="C55" s="116" t="s">
        <v>429</v>
      </c>
      <c r="D55" s="104">
        <v>7507</v>
      </c>
      <c r="E55" s="104">
        <v>6591</v>
      </c>
    </row>
    <row r="56" spans="1:5" ht="9.75">
      <c r="A56" s="117" t="s">
        <v>175</v>
      </c>
      <c r="B56" s="115" t="s">
        <v>261</v>
      </c>
      <c r="C56" s="116" t="s">
        <v>430</v>
      </c>
      <c r="D56" s="104"/>
      <c r="E56" s="104"/>
    </row>
    <row r="57" spans="1:5" ht="9.75">
      <c r="A57" s="117" t="s">
        <v>178</v>
      </c>
      <c r="B57" s="115" t="s">
        <v>394</v>
      </c>
      <c r="C57" s="116" t="s">
        <v>431</v>
      </c>
      <c r="D57" s="104"/>
      <c r="E57" s="104"/>
    </row>
    <row r="58" spans="1:5" ht="19.5">
      <c r="A58" s="117" t="s">
        <v>181</v>
      </c>
      <c r="B58" s="115" t="s">
        <v>396</v>
      </c>
      <c r="C58" s="116" t="s">
        <v>432</v>
      </c>
      <c r="D58" s="104"/>
      <c r="E58" s="104"/>
    </row>
    <row r="59" spans="1:5" ht="9.75">
      <c r="A59" s="117" t="s">
        <v>184</v>
      </c>
      <c r="B59" s="115" t="s">
        <v>433</v>
      </c>
      <c r="C59" s="116" t="s">
        <v>434</v>
      </c>
      <c r="D59" s="104"/>
      <c r="E59" s="104"/>
    </row>
    <row r="60" spans="1:5" ht="9.75">
      <c r="A60" s="117" t="s">
        <v>187</v>
      </c>
      <c r="B60" s="115" t="s">
        <v>435</v>
      </c>
      <c r="C60" s="116" t="s">
        <v>436</v>
      </c>
      <c r="D60" s="104">
        <v>297</v>
      </c>
      <c r="E60" s="104">
        <v>2536</v>
      </c>
    </row>
    <row r="61" spans="1:5" ht="9.75">
      <c r="A61" s="117" t="s">
        <v>190</v>
      </c>
      <c r="B61" s="115" t="s">
        <v>437</v>
      </c>
      <c r="C61" s="116" t="s">
        <v>438</v>
      </c>
      <c r="D61" s="104">
        <v>1240</v>
      </c>
      <c r="E61" s="104">
        <v>1214</v>
      </c>
    </row>
    <row r="62" spans="1:5" ht="9.75">
      <c r="A62" s="117" t="s">
        <v>193</v>
      </c>
      <c r="B62" s="115" t="s">
        <v>439</v>
      </c>
      <c r="C62" s="116" t="s">
        <v>440</v>
      </c>
      <c r="D62" s="104">
        <v>413</v>
      </c>
      <c r="E62" s="104">
        <v>509</v>
      </c>
    </row>
    <row r="63" spans="1:5" ht="9.75">
      <c r="A63" s="117" t="s">
        <v>196</v>
      </c>
      <c r="B63" s="115" t="s">
        <v>441</v>
      </c>
      <c r="C63" s="116" t="s">
        <v>442</v>
      </c>
      <c r="D63" s="104"/>
      <c r="E63" s="104"/>
    </row>
    <row r="64" spans="1:5" ht="9.75">
      <c r="A64" s="117" t="s">
        <v>221</v>
      </c>
      <c r="B64" s="115" t="s">
        <v>443</v>
      </c>
      <c r="C64" s="116" t="s">
        <v>444</v>
      </c>
      <c r="D64" s="104">
        <v>21995</v>
      </c>
      <c r="E64" s="104">
        <v>19785</v>
      </c>
    </row>
    <row r="65" spans="1:5" ht="9.75">
      <c r="A65" s="111" t="s">
        <v>305</v>
      </c>
      <c r="B65" s="112" t="s">
        <v>445</v>
      </c>
      <c r="C65" s="113" t="s">
        <v>446</v>
      </c>
      <c r="D65" s="102">
        <f>SUM(D66+D67)</f>
        <v>807</v>
      </c>
      <c r="E65" s="102">
        <f>SUM(E66+E67)</f>
        <v>4921</v>
      </c>
    </row>
    <row r="66" spans="1:5" ht="9.75">
      <c r="A66" s="114" t="s">
        <v>308</v>
      </c>
      <c r="B66" s="115" t="s">
        <v>417</v>
      </c>
      <c r="C66" s="116" t="s">
        <v>447</v>
      </c>
      <c r="D66" s="104">
        <v>807</v>
      </c>
      <c r="E66" s="104">
        <v>4921</v>
      </c>
    </row>
    <row r="67" spans="1:5" ht="9.75">
      <c r="A67" s="117" t="s">
        <v>175</v>
      </c>
      <c r="B67" s="115" t="s">
        <v>419</v>
      </c>
      <c r="C67" s="116" t="s">
        <v>448</v>
      </c>
      <c r="D67" s="104"/>
      <c r="E67" s="104"/>
    </row>
    <row r="68" spans="1:5" ht="9.75">
      <c r="A68" s="111" t="s">
        <v>449</v>
      </c>
      <c r="B68" s="112" t="s">
        <v>450</v>
      </c>
      <c r="C68" s="113" t="s">
        <v>451</v>
      </c>
      <c r="D68" s="119"/>
      <c r="E68" s="120"/>
    </row>
    <row r="69" spans="1:5" ht="9.75">
      <c r="A69" s="111" t="s">
        <v>452</v>
      </c>
      <c r="B69" s="112" t="s">
        <v>453</v>
      </c>
      <c r="C69" s="113" t="s">
        <v>454</v>
      </c>
      <c r="D69" s="119"/>
      <c r="E69" s="120"/>
    </row>
    <row r="70" spans="1:5" ht="9.75">
      <c r="A70" s="111" t="s">
        <v>313</v>
      </c>
      <c r="B70" s="112" t="s">
        <v>314</v>
      </c>
      <c r="C70" s="121">
        <v>141</v>
      </c>
      <c r="D70" s="102">
        <f>SUM(D71:D74)</f>
        <v>31383</v>
      </c>
      <c r="E70" s="102">
        <f>SUM(E71:E74)</f>
        <v>32277</v>
      </c>
    </row>
    <row r="71" spans="1:5" ht="9.75">
      <c r="A71" s="114" t="s">
        <v>455</v>
      </c>
      <c r="B71" s="115" t="s">
        <v>456</v>
      </c>
      <c r="C71" s="116" t="s">
        <v>457</v>
      </c>
      <c r="D71" s="104"/>
      <c r="E71" s="104"/>
    </row>
    <row r="72" spans="1:5" ht="9.75">
      <c r="A72" s="122" t="s">
        <v>175</v>
      </c>
      <c r="B72" s="115" t="s">
        <v>458</v>
      </c>
      <c r="C72" s="116" t="s">
        <v>459</v>
      </c>
      <c r="D72" s="104"/>
      <c r="E72" s="104"/>
    </row>
    <row r="73" spans="1:5" ht="9.75">
      <c r="A73" s="122" t="s">
        <v>178</v>
      </c>
      <c r="B73" s="115" t="s">
        <v>460</v>
      </c>
      <c r="C73" s="116" t="s">
        <v>461</v>
      </c>
      <c r="D73" s="104"/>
      <c r="E73" s="104"/>
    </row>
    <row r="74" spans="1:5" ht="9.75">
      <c r="A74" s="122" t="s">
        <v>181</v>
      </c>
      <c r="B74" s="115" t="s">
        <v>462</v>
      </c>
      <c r="C74" s="116" t="s">
        <v>463</v>
      </c>
      <c r="D74" s="104">
        <v>31383</v>
      </c>
      <c r="E74" s="104">
        <v>32277</v>
      </c>
    </row>
  </sheetData>
  <sheetProtection sheet="1" formatCells="0" formatColumns="0" formatRows="0"/>
  <mergeCells count="9">
    <mergeCell ref="A5:B5"/>
    <mergeCell ref="C5:E5"/>
    <mergeCell ref="A1:E1"/>
    <mergeCell ref="A2:B2"/>
    <mergeCell ref="C2:E2"/>
    <mergeCell ref="A3:B3"/>
    <mergeCell ref="C3:E3"/>
    <mergeCell ref="A4:B4"/>
    <mergeCell ref="C4:E4"/>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F69"/>
  <sheetViews>
    <sheetView showGridLines="0" zoomScale="115" zoomScaleNormal="115" zoomScalePageLayoutView="0" workbookViewId="0" topLeftCell="A1">
      <selection activeCell="E68" sqref="E68"/>
    </sheetView>
  </sheetViews>
  <sheetFormatPr defaultColWidth="9.140625" defaultRowHeight="12.75"/>
  <cols>
    <col min="1" max="1" width="5.00390625" style="123" customWidth="1"/>
    <col min="2" max="2" width="47.57421875" style="124" customWidth="1"/>
    <col min="3" max="3" width="5.140625" style="123" customWidth="1"/>
    <col min="4" max="4" width="18.57421875" style="123" customWidth="1"/>
    <col min="5" max="5" width="19.00390625" style="123" customWidth="1"/>
    <col min="6" max="6" width="1.1484375" style="123" customWidth="1"/>
    <col min="7" max="16384" width="9.140625" style="123" customWidth="1"/>
  </cols>
  <sheetData>
    <row r="1" spans="1:6" s="95" customFormat="1" ht="10.5" customHeight="1">
      <c r="A1" s="311" t="s">
        <v>464</v>
      </c>
      <c r="B1" s="311"/>
      <c r="C1" s="311"/>
      <c r="D1" s="311"/>
      <c r="E1" s="311"/>
      <c r="F1" s="311"/>
    </row>
    <row r="2" spans="1:6" s="95" customFormat="1" ht="15" customHeight="1">
      <c r="A2" s="312" t="s">
        <v>129</v>
      </c>
      <c r="B2" s="312"/>
      <c r="C2" s="329" t="s">
        <v>913</v>
      </c>
      <c r="D2" s="329"/>
      <c r="E2" s="329"/>
      <c r="F2" s="329"/>
    </row>
    <row r="3" spans="1:6" s="92" customFormat="1" ht="15" customHeight="1">
      <c r="A3" s="312" t="s">
        <v>130</v>
      </c>
      <c r="B3" s="312"/>
      <c r="C3" s="329" t="s">
        <v>914</v>
      </c>
      <c r="D3" s="329"/>
      <c r="E3" s="329"/>
      <c r="F3" s="329"/>
    </row>
    <row r="4" spans="1:6" s="92" customFormat="1" ht="16.5" customHeight="1">
      <c r="A4" s="312" t="s">
        <v>131</v>
      </c>
      <c r="B4" s="312"/>
      <c r="C4" s="330" t="str">
        <f>IF(ISBLANK(Polročná_správa!B12),"  ",Polročná_správa!B12)</f>
        <v>CHEMINVEST, a. s.</v>
      </c>
      <c r="D4" s="330"/>
      <c r="E4" s="330"/>
      <c r="F4" s="330"/>
    </row>
    <row r="5" spans="1:6" s="92" customFormat="1" ht="15.75">
      <c r="A5" s="312" t="s">
        <v>6</v>
      </c>
      <c r="B5" s="312"/>
      <c r="C5" s="330" t="str">
        <f>IF(ISBLANK(Polročná_správa!E6),"  ",Polročná_správa!E6)</f>
        <v>00677957</v>
      </c>
      <c r="D5" s="330"/>
      <c r="E5" s="330"/>
      <c r="F5" s="330"/>
    </row>
    <row r="7" spans="1:6" ht="9" customHeight="1">
      <c r="A7" s="331" t="s">
        <v>132</v>
      </c>
      <c r="B7" s="331" t="s">
        <v>465</v>
      </c>
      <c r="C7" s="331" t="s">
        <v>134</v>
      </c>
      <c r="D7" s="332" t="s">
        <v>466</v>
      </c>
      <c r="E7" s="332"/>
      <c r="F7" s="125"/>
    </row>
    <row r="8" spans="1:6" ht="29.25">
      <c r="A8" s="331"/>
      <c r="B8" s="331"/>
      <c r="C8" s="331"/>
      <c r="D8" s="126" t="s">
        <v>135</v>
      </c>
      <c r="E8" s="126" t="s">
        <v>467</v>
      </c>
      <c r="F8" s="125"/>
    </row>
    <row r="9" spans="1:6" ht="9.75">
      <c r="A9" s="113" t="s">
        <v>468</v>
      </c>
      <c r="B9" s="127" t="s">
        <v>469</v>
      </c>
      <c r="C9" s="113" t="s">
        <v>470</v>
      </c>
      <c r="D9" s="119">
        <v>122193</v>
      </c>
      <c r="E9" s="119">
        <v>216074</v>
      </c>
      <c r="F9" s="128"/>
    </row>
    <row r="10" spans="1:6" ht="9.75">
      <c r="A10" s="113" t="s">
        <v>471</v>
      </c>
      <c r="B10" s="127" t="s">
        <v>472</v>
      </c>
      <c r="C10" s="113" t="s">
        <v>473</v>
      </c>
      <c r="D10" s="102">
        <f>SUM(D11+D12+D13+D14+D15+D16+D17)</f>
        <v>122564</v>
      </c>
      <c r="E10" s="102">
        <f>SUM(E11+E12+E13+E14+E15+E16+E17)</f>
        <v>222710</v>
      </c>
      <c r="F10" s="129"/>
    </row>
    <row r="11" spans="1:6" ht="9.75">
      <c r="A11" s="116" t="s">
        <v>474</v>
      </c>
      <c r="B11" s="130" t="s">
        <v>475</v>
      </c>
      <c r="C11" s="116" t="s">
        <v>476</v>
      </c>
      <c r="D11" s="104"/>
      <c r="E11" s="104"/>
      <c r="F11" s="131"/>
    </row>
    <row r="12" spans="1:6" ht="9.75">
      <c r="A12" s="116" t="s">
        <v>477</v>
      </c>
      <c r="B12" s="132" t="s">
        <v>478</v>
      </c>
      <c r="C12" s="116" t="s">
        <v>479</v>
      </c>
      <c r="D12" s="104"/>
      <c r="E12" s="104"/>
      <c r="F12" s="131"/>
    </row>
    <row r="13" spans="1:6" s="133" customFormat="1" ht="9.75">
      <c r="A13" s="116" t="s">
        <v>480</v>
      </c>
      <c r="B13" s="132" t="s">
        <v>481</v>
      </c>
      <c r="C13" s="116" t="s">
        <v>482</v>
      </c>
      <c r="D13" s="104">
        <v>122193</v>
      </c>
      <c r="E13" s="104">
        <v>221595</v>
      </c>
      <c r="F13" s="131"/>
    </row>
    <row r="14" spans="1:6" s="133" customFormat="1" ht="9.75">
      <c r="A14" s="116" t="s">
        <v>483</v>
      </c>
      <c r="B14" s="132" t="s">
        <v>484</v>
      </c>
      <c r="C14" s="116" t="s">
        <v>485</v>
      </c>
      <c r="D14" s="104"/>
      <c r="E14" s="104"/>
      <c r="F14" s="131"/>
    </row>
    <row r="15" spans="1:6" ht="9.75">
      <c r="A15" s="116" t="s">
        <v>486</v>
      </c>
      <c r="B15" s="132" t="s">
        <v>487</v>
      </c>
      <c r="C15" s="116" t="s">
        <v>488</v>
      </c>
      <c r="D15" s="104"/>
      <c r="E15" s="104"/>
      <c r="F15" s="131"/>
    </row>
    <row r="16" spans="1:6" ht="19.5">
      <c r="A16" s="116" t="s">
        <v>489</v>
      </c>
      <c r="B16" s="132" t="s">
        <v>490</v>
      </c>
      <c r="C16" s="116" t="s">
        <v>491</v>
      </c>
      <c r="D16" s="104"/>
      <c r="E16" s="104"/>
      <c r="F16" s="131"/>
    </row>
    <row r="17" spans="1:6" ht="9.75">
      <c r="A17" s="116" t="s">
        <v>492</v>
      </c>
      <c r="B17" s="132" t="s">
        <v>493</v>
      </c>
      <c r="C17" s="116" t="s">
        <v>494</v>
      </c>
      <c r="D17" s="104">
        <v>371</v>
      </c>
      <c r="E17" s="104">
        <v>1115</v>
      </c>
      <c r="F17" s="131"/>
    </row>
    <row r="18" spans="1:6" ht="9" customHeight="1">
      <c r="A18" s="113" t="s">
        <v>471</v>
      </c>
      <c r="B18" s="127" t="s">
        <v>495</v>
      </c>
      <c r="C18" s="113" t="s">
        <v>496</v>
      </c>
      <c r="D18" s="102">
        <f>SUM(D19+D20+D21+D22+D23+D28+D29+D32+D33+D34)</f>
        <v>98936</v>
      </c>
      <c r="E18" s="102">
        <f>SUM(E19+E20+E21+E22+E23+E28+E29+E32+E33+E34)</f>
        <v>197753</v>
      </c>
      <c r="F18" s="129"/>
    </row>
    <row r="19" spans="1:6" ht="9.75">
      <c r="A19" s="116" t="s">
        <v>142</v>
      </c>
      <c r="B19" s="132" t="s">
        <v>497</v>
      </c>
      <c r="C19" s="116" t="s">
        <v>498</v>
      </c>
      <c r="D19" s="104"/>
      <c r="E19" s="104"/>
      <c r="F19" s="131"/>
    </row>
    <row r="20" spans="1:6" ht="9.75">
      <c r="A20" s="116" t="s">
        <v>227</v>
      </c>
      <c r="B20" s="132" t="s">
        <v>499</v>
      </c>
      <c r="C20" s="116" t="s">
        <v>500</v>
      </c>
      <c r="D20" s="104">
        <v>39820</v>
      </c>
      <c r="E20" s="104">
        <v>58735</v>
      </c>
      <c r="F20" s="131"/>
    </row>
    <row r="21" spans="1:6" ht="9.75">
      <c r="A21" s="116" t="s">
        <v>313</v>
      </c>
      <c r="B21" s="132" t="s">
        <v>501</v>
      </c>
      <c r="C21" s="116" t="s">
        <v>502</v>
      </c>
      <c r="D21" s="104"/>
      <c r="E21" s="104"/>
      <c r="F21" s="131"/>
    </row>
    <row r="22" spans="1:6" ht="9.75">
      <c r="A22" s="116" t="s">
        <v>503</v>
      </c>
      <c r="B22" s="132" t="s">
        <v>504</v>
      </c>
      <c r="C22" s="116" t="s">
        <v>505</v>
      </c>
      <c r="D22" s="104">
        <v>6688</v>
      </c>
      <c r="E22" s="104">
        <v>35303</v>
      </c>
      <c r="F22" s="131"/>
    </row>
    <row r="23" spans="1:6" ht="9.75">
      <c r="A23" s="116" t="s">
        <v>506</v>
      </c>
      <c r="B23" s="132" t="s">
        <v>507</v>
      </c>
      <c r="C23" s="116" t="s">
        <v>508</v>
      </c>
      <c r="D23" s="134">
        <f>SUM(D24+D25+D26+D27)</f>
        <v>31343</v>
      </c>
      <c r="E23" s="134">
        <f>SUM(E24+E25+E26+E27)</f>
        <v>65944</v>
      </c>
      <c r="F23" s="135"/>
    </row>
    <row r="24" spans="1:6" ht="9.75">
      <c r="A24" s="116" t="s">
        <v>509</v>
      </c>
      <c r="B24" s="132" t="s">
        <v>510</v>
      </c>
      <c r="C24" s="116" t="s">
        <v>511</v>
      </c>
      <c r="D24" s="104">
        <v>17669</v>
      </c>
      <c r="E24" s="104">
        <v>38611</v>
      </c>
      <c r="F24" s="131"/>
    </row>
    <row r="25" spans="1:6" ht="9.75" customHeight="1">
      <c r="A25" s="116" t="s">
        <v>175</v>
      </c>
      <c r="B25" s="132" t="s">
        <v>512</v>
      </c>
      <c r="C25" s="116" t="s">
        <v>513</v>
      </c>
      <c r="D25" s="104">
        <v>6000</v>
      </c>
      <c r="E25" s="104">
        <v>9200</v>
      </c>
      <c r="F25" s="131"/>
    </row>
    <row r="26" spans="1:6" ht="9.75" customHeight="1">
      <c r="A26" s="116" t="s">
        <v>178</v>
      </c>
      <c r="B26" s="132" t="s">
        <v>514</v>
      </c>
      <c r="C26" s="116" t="s">
        <v>515</v>
      </c>
      <c r="D26" s="104">
        <v>6754</v>
      </c>
      <c r="E26" s="104">
        <v>14063</v>
      </c>
      <c r="F26" s="131"/>
    </row>
    <row r="27" spans="1:6" ht="9.75">
      <c r="A27" s="116" t="s">
        <v>181</v>
      </c>
      <c r="B27" s="132" t="s">
        <v>516</v>
      </c>
      <c r="C27" s="116" t="s">
        <v>517</v>
      </c>
      <c r="D27" s="104">
        <v>920</v>
      </c>
      <c r="E27" s="104">
        <v>4070</v>
      </c>
      <c r="F27" s="131"/>
    </row>
    <row r="28" spans="1:6" ht="9" customHeight="1">
      <c r="A28" s="116" t="s">
        <v>518</v>
      </c>
      <c r="B28" s="132" t="s">
        <v>519</v>
      </c>
      <c r="C28" s="116" t="s">
        <v>520</v>
      </c>
      <c r="D28" s="104">
        <v>1638</v>
      </c>
      <c r="E28" s="104">
        <v>1756</v>
      </c>
      <c r="F28" s="131"/>
    </row>
    <row r="29" spans="1:6" ht="19.5">
      <c r="A29" s="116" t="s">
        <v>521</v>
      </c>
      <c r="B29" s="132" t="s">
        <v>522</v>
      </c>
      <c r="C29" s="116" t="s">
        <v>523</v>
      </c>
      <c r="D29" s="134">
        <f>SUM(D30+D31)</f>
        <v>17428</v>
      </c>
      <c r="E29" s="134">
        <f>SUM(E30+E31)</f>
        <v>32122</v>
      </c>
      <c r="F29" s="135"/>
    </row>
    <row r="30" spans="1:6" ht="19.5">
      <c r="A30" s="116" t="s">
        <v>524</v>
      </c>
      <c r="B30" s="132" t="s">
        <v>525</v>
      </c>
      <c r="C30" s="116" t="s">
        <v>526</v>
      </c>
      <c r="D30" s="104">
        <v>17428</v>
      </c>
      <c r="E30" s="104">
        <v>32122</v>
      </c>
      <c r="F30" s="131"/>
    </row>
    <row r="31" spans="1:6" ht="19.5">
      <c r="A31" s="116" t="s">
        <v>175</v>
      </c>
      <c r="B31" s="132" t="s">
        <v>527</v>
      </c>
      <c r="C31" s="116" t="s">
        <v>528</v>
      </c>
      <c r="D31" s="104"/>
      <c r="E31" s="104"/>
      <c r="F31" s="131"/>
    </row>
    <row r="32" spans="1:6" ht="9" customHeight="1">
      <c r="A32" s="116" t="s">
        <v>529</v>
      </c>
      <c r="B32" s="132" t="s">
        <v>530</v>
      </c>
      <c r="C32" s="116" t="s">
        <v>531</v>
      </c>
      <c r="D32" s="104"/>
      <c r="E32" s="104"/>
      <c r="F32" s="131"/>
    </row>
    <row r="33" spans="1:6" ht="9.75">
      <c r="A33" s="116" t="s">
        <v>474</v>
      </c>
      <c r="B33" s="132" t="s">
        <v>532</v>
      </c>
      <c r="C33" s="116" t="s">
        <v>533</v>
      </c>
      <c r="D33" s="104"/>
      <c r="E33" s="104">
        <v>56</v>
      </c>
      <c r="F33" s="131"/>
    </row>
    <row r="34" spans="1:6" ht="9" customHeight="1">
      <c r="A34" s="116" t="s">
        <v>534</v>
      </c>
      <c r="B34" s="132" t="s">
        <v>535</v>
      </c>
      <c r="C34" s="116" t="s">
        <v>536</v>
      </c>
      <c r="D34" s="104">
        <v>2019</v>
      </c>
      <c r="E34" s="104">
        <v>3837</v>
      </c>
      <c r="F34" s="131"/>
    </row>
    <row r="35" spans="1:6" ht="9.75">
      <c r="A35" s="136" t="s">
        <v>537</v>
      </c>
      <c r="B35" s="136" t="s">
        <v>538</v>
      </c>
      <c r="C35" s="113" t="s">
        <v>539</v>
      </c>
      <c r="D35" s="102">
        <f>SUM(D10-D18)</f>
        <v>23628</v>
      </c>
      <c r="E35" s="102">
        <f>SUM(E10-E18)</f>
        <v>24957</v>
      </c>
      <c r="F35" s="137"/>
    </row>
    <row r="36" spans="1:6" ht="9" customHeight="1">
      <c r="A36" s="138" t="s">
        <v>468</v>
      </c>
      <c r="B36" s="136" t="s">
        <v>540</v>
      </c>
      <c r="C36" s="113" t="s">
        <v>541</v>
      </c>
      <c r="D36" s="102">
        <f>SUM(D11+D12+D13+D14+D15)-(D19+D20+D21+D22)</f>
        <v>75685</v>
      </c>
      <c r="E36" s="102">
        <f>SUM(E11+E12+E13+E14+E15)-(E19+E20+E21+E22)</f>
        <v>127557</v>
      </c>
      <c r="F36" s="129"/>
    </row>
    <row r="37" spans="1:6" ht="9.75">
      <c r="A37" s="138" t="s">
        <v>471</v>
      </c>
      <c r="B37" s="136" t="s">
        <v>542</v>
      </c>
      <c r="C37" s="113" t="s">
        <v>543</v>
      </c>
      <c r="D37" s="102">
        <f>SUM(D38+D39+D43+D47+D50+D51+D52)</f>
        <v>0</v>
      </c>
      <c r="E37" s="102">
        <f>SUM(E38+E39+E43+E47+E50+E51+E52)</f>
        <v>0</v>
      </c>
      <c r="F37" s="129"/>
    </row>
    <row r="38" spans="1:6" ht="9" customHeight="1">
      <c r="A38" s="116" t="s">
        <v>544</v>
      </c>
      <c r="B38" s="132" t="s">
        <v>545</v>
      </c>
      <c r="C38" s="116" t="s">
        <v>546</v>
      </c>
      <c r="D38" s="104"/>
      <c r="E38" s="104"/>
      <c r="F38" s="131"/>
    </row>
    <row r="39" spans="1:6" ht="9.75">
      <c r="A39" s="116" t="s">
        <v>547</v>
      </c>
      <c r="B39" s="132" t="s">
        <v>548</v>
      </c>
      <c r="C39" s="116" t="s">
        <v>549</v>
      </c>
      <c r="D39" s="134">
        <f>SUM(D40+D41+D42)</f>
        <v>0</v>
      </c>
      <c r="E39" s="134">
        <f>SUM(E40+E41+E42)</f>
        <v>0</v>
      </c>
      <c r="F39" s="135"/>
    </row>
    <row r="40" spans="1:6" ht="9" customHeight="1">
      <c r="A40" s="116" t="s">
        <v>550</v>
      </c>
      <c r="B40" s="132" t="s">
        <v>551</v>
      </c>
      <c r="C40" s="116" t="s">
        <v>552</v>
      </c>
      <c r="D40" s="104"/>
      <c r="E40" s="104"/>
      <c r="F40" s="131"/>
    </row>
    <row r="41" spans="1:6" ht="19.5">
      <c r="A41" s="116" t="s">
        <v>175</v>
      </c>
      <c r="B41" s="132" t="s">
        <v>553</v>
      </c>
      <c r="C41" s="116" t="s">
        <v>554</v>
      </c>
      <c r="D41" s="104"/>
      <c r="E41" s="104"/>
      <c r="F41" s="131"/>
    </row>
    <row r="42" spans="1:6" ht="9" customHeight="1">
      <c r="A42" s="116" t="s">
        <v>178</v>
      </c>
      <c r="B42" s="132" t="s">
        <v>555</v>
      </c>
      <c r="C42" s="116" t="s">
        <v>556</v>
      </c>
      <c r="D42" s="104"/>
      <c r="E42" s="104"/>
      <c r="F42" s="131"/>
    </row>
    <row r="43" spans="1:6" ht="9" customHeight="1">
      <c r="A43" s="116" t="s">
        <v>557</v>
      </c>
      <c r="B43" s="132" t="s">
        <v>558</v>
      </c>
      <c r="C43" s="116" t="s">
        <v>559</v>
      </c>
      <c r="D43" s="134">
        <f>SUM(D44+D45+D46)</f>
        <v>0</v>
      </c>
      <c r="E43" s="134">
        <f>SUM(E44+E45+E46)</f>
        <v>0</v>
      </c>
      <c r="F43" s="135"/>
    </row>
    <row r="44" spans="1:6" ht="9" customHeight="1">
      <c r="A44" s="116" t="s">
        <v>560</v>
      </c>
      <c r="B44" s="132" t="s">
        <v>561</v>
      </c>
      <c r="C44" s="116" t="s">
        <v>562</v>
      </c>
      <c r="D44" s="104"/>
      <c r="E44" s="104"/>
      <c r="F44" s="131"/>
    </row>
    <row r="45" spans="1:6" ht="19.5">
      <c r="A45" s="116" t="s">
        <v>175</v>
      </c>
      <c r="B45" s="132" t="s">
        <v>563</v>
      </c>
      <c r="C45" s="116" t="s">
        <v>564</v>
      </c>
      <c r="D45" s="104"/>
      <c r="E45" s="104"/>
      <c r="F45" s="131"/>
    </row>
    <row r="46" spans="1:6" ht="9" customHeight="1">
      <c r="A46" s="116" t="s">
        <v>178</v>
      </c>
      <c r="B46" s="132" t="s">
        <v>565</v>
      </c>
      <c r="C46" s="116" t="s">
        <v>566</v>
      </c>
      <c r="D46" s="104"/>
      <c r="E46" s="104"/>
      <c r="F46" s="131"/>
    </row>
    <row r="47" spans="1:6" ht="9.75">
      <c r="A47" s="116" t="s">
        <v>567</v>
      </c>
      <c r="B47" s="132" t="s">
        <v>568</v>
      </c>
      <c r="C47" s="116" t="s">
        <v>569</v>
      </c>
      <c r="D47" s="134">
        <f>SUM(D48+D49)</f>
        <v>0</v>
      </c>
      <c r="E47" s="134">
        <f>SUM(E48+E49)</f>
        <v>0</v>
      </c>
      <c r="F47" s="135"/>
    </row>
    <row r="48" spans="1:6" ht="9" customHeight="1">
      <c r="A48" s="116" t="s">
        <v>570</v>
      </c>
      <c r="B48" s="132" t="s">
        <v>571</v>
      </c>
      <c r="C48" s="116" t="s">
        <v>572</v>
      </c>
      <c r="D48" s="104"/>
      <c r="E48" s="104"/>
      <c r="F48" s="131"/>
    </row>
    <row r="49" spans="1:6" ht="9.75">
      <c r="A49" s="116" t="s">
        <v>175</v>
      </c>
      <c r="B49" s="132" t="s">
        <v>573</v>
      </c>
      <c r="C49" s="116" t="s">
        <v>574</v>
      </c>
      <c r="D49" s="104"/>
      <c r="E49" s="104"/>
      <c r="F49" s="131"/>
    </row>
    <row r="50" spans="1:6" ht="9" customHeight="1">
      <c r="A50" s="116" t="s">
        <v>575</v>
      </c>
      <c r="B50" s="132" t="s">
        <v>576</v>
      </c>
      <c r="C50" s="116" t="s">
        <v>577</v>
      </c>
      <c r="D50" s="104"/>
      <c r="E50" s="104"/>
      <c r="F50" s="131"/>
    </row>
    <row r="51" spans="1:6" ht="9.75">
      <c r="A51" s="116" t="s">
        <v>578</v>
      </c>
      <c r="B51" s="132" t="s">
        <v>579</v>
      </c>
      <c r="C51" s="116" t="s">
        <v>580</v>
      </c>
      <c r="D51" s="104"/>
      <c r="E51" s="104"/>
      <c r="F51" s="131"/>
    </row>
    <row r="52" spans="1:6" ht="9" customHeight="1">
      <c r="A52" s="116" t="s">
        <v>581</v>
      </c>
      <c r="B52" s="132" t="s">
        <v>582</v>
      </c>
      <c r="C52" s="116" t="s">
        <v>583</v>
      </c>
      <c r="D52" s="104"/>
      <c r="E52" s="104">
        <v>0</v>
      </c>
      <c r="F52" s="131"/>
    </row>
    <row r="53" spans="1:6" ht="9.75" customHeight="1">
      <c r="A53" s="113" t="s">
        <v>471</v>
      </c>
      <c r="B53" s="136" t="s">
        <v>584</v>
      </c>
      <c r="C53" s="113" t="s">
        <v>585</v>
      </c>
      <c r="D53" s="102">
        <f>SUM(D54+D55+D56+D57+D60+D61+D62)</f>
        <v>724</v>
      </c>
      <c r="E53" s="102">
        <f>SUM(E54+E55+E56+E57+E60+E61+E62)</f>
        <v>765</v>
      </c>
      <c r="F53" s="129"/>
    </row>
    <row r="54" spans="1:6" ht="9.75" customHeight="1">
      <c r="A54" s="116" t="s">
        <v>586</v>
      </c>
      <c r="B54" s="132" t="s">
        <v>587</v>
      </c>
      <c r="C54" s="116" t="s">
        <v>588</v>
      </c>
      <c r="D54" s="104"/>
      <c r="E54" s="104"/>
      <c r="F54" s="131"/>
    </row>
    <row r="55" spans="1:6" ht="9.75" customHeight="1">
      <c r="A55" s="116" t="s">
        <v>589</v>
      </c>
      <c r="B55" s="132" t="s">
        <v>590</v>
      </c>
      <c r="C55" s="116" t="s">
        <v>591</v>
      </c>
      <c r="D55" s="104"/>
      <c r="E55" s="104"/>
      <c r="F55" s="131"/>
    </row>
    <row r="56" spans="1:6" ht="9.75" customHeight="1">
      <c r="A56" s="116" t="s">
        <v>592</v>
      </c>
      <c r="B56" s="132" t="s">
        <v>593</v>
      </c>
      <c r="C56" s="116" t="s">
        <v>594</v>
      </c>
      <c r="D56" s="104"/>
      <c r="E56" s="104"/>
      <c r="F56" s="131"/>
    </row>
    <row r="57" spans="1:6" ht="9.75">
      <c r="A57" s="116" t="s">
        <v>595</v>
      </c>
      <c r="B57" s="132" t="s">
        <v>596</v>
      </c>
      <c r="C57" s="116" t="s">
        <v>597</v>
      </c>
      <c r="D57" s="134">
        <f>SUM(D58+D59)</f>
        <v>0</v>
      </c>
      <c r="E57" s="134">
        <f>SUM(E58+E59)</f>
        <v>0</v>
      </c>
      <c r="F57" s="135"/>
    </row>
    <row r="58" spans="1:6" ht="9" customHeight="1">
      <c r="A58" s="116" t="s">
        <v>598</v>
      </c>
      <c r="B58" s="132" t="s">
        <v>599</v>
      </c>
      <c r="C58" s="116" t="s">
        <v>600</v>
      </c>
      <c r="D58" s="104"/>
      <c r="E58" s="104"/>
      <c r="F58" s="131"/>
    </row>
    <row r="59" spans="1:6" ht="9.75">
      <c r="A59" s="116" t="s">
        <v>175</v>
      </c>
      <c r="B59" s="132" t="s">
        <v>601</v>
      </c>
      <c r="C59" s="116" t="s">
        <v>602</v>
      </c>
      <c r="D59" s="104"/>
      <c r="E59" s="104">
        <v>0</v>
      </c>
      <c r="F59" s="131"/>
    </row>
    <row r="60" spans="1:6" ht="9.75">
      <c r="A60" s="116" t="s">
        <v>603</v>
      </c>
      <c r="B60" s="132" t="s">
        <v>604</v>
      </c>
      <c r="C60" s="116" t="s">
        <v>605</v>
      </c>
      <c r="D60" s="104"/>
      <c r="E60" s="104"/>
      <c r="F60" s="131"/>
    </row>
    <row r="61" spans="1:6" ht="9.75">
      <c r="A61" s="116" t="s">
        <v>606</v>
      </c>
      <c r="B61" s="132" t="s">
        <v>607</v>
      </c>
      <c r="C61" s="116" t="s">
        <v>608</v>
      </c>
      <c r="D61" s="104"/>
      <c r="E61" s="104"/>
      <c r="F61" s="131"/>
    </row>
    <row r="62" spans="1:6" ht="9" customHeight="1">
      <c r="A62" s="116" t="s">
        <v>609</v>
      </c>
      <c r="B62" s="132" t="s">
        <v>610</v>
      </c>
      <c r="C62" s="116" t="s">
        <v>611</v>
      </c>
      <c r="D62" s="104">
        <v>724</v>
      </c>
      <c r="E62" s="104">
        <v>765</v>
      </c>
      <c r="F62" s="131"/>
    </row>
    <row r="63" spans="1:6" ht="9.75">
      <c r="A63" s="138" t="s">
        <v>537</v>
      </c>
      <c r="B63" s="136" t="s">
        <v>612</v>
      </c>
      <c r="C63" s="113" t="s">
        <v>613</v>
      </c>
      <c r="D63" s="102">
        <f>D37-D53</f>
        <v>-724</v>
      </c>
      <c r="E63" s="102">
        <f>E37-E53</f>
        <v>-765</v>
      </c>
      <c r="F63" s="129"/>
    </row>
    <row r="64" spans="1:6" ht="9" customHeight="1">
      <c r="A64" s="138" t="s">
        <v>614</v>
      </c>
      <c r="B64" s="136" t="s">
        <v>615</v>
      </c>
      <c r="C64" s="113" t="s">
        <v>616</v>
      </c>
      <c r="D64" s="102">
        <f>SUM(D35+D63)</f>
        <v>22904</v>
      </c>
      <c r="E64" s="102">
        <f>SUM(E35+E63)</f>
        <v>24192</v>
      </c>
      <c r="F64" s="129"/>
    </row>
    <row r="65" spans="1:6" ht="9.75">
      <c r="A65" s="116" t="s">
        <v>617</v>
      </c>
      <c r="B65" s="132" t="s">
        <v>618</v>
      </c>
      <c r="C65" s="116" t="s">
        <v>619</v>
      </c>
      <c r="D65" s="134">
        <f>SUM(D66+D67)</f>
        <v>0</v>
      </c>
      <c r="E65" s="134">
        <f>SUM(E66+E67)</f>
        <v>5735</v>
      </c>
      <c r="F65" s="135"/>
    </row>
    <row r="66" spans="1:6" ht="9" customHeight="1">
      <c r="A66" s="116" t="s">
        <v>620</v>
      </c>
      <c r="B66" s="132" t="s">
        <v>621</v>
      </c>
      <c r="C66" s="116" t="s">
        <v>622</v>
      </c>
      <c r="D66" s="104"/>
      <c r="E66" s="104">
        <v>5274</v>
      </c>
      <c r="F66" s="131"/>
    </row>
    <row r="67" spans="1:6" ht="9" customHeight="1">
      <c r="A67" s="116" t="s">
        <v>175</v>
      </c>
      <c r="B67" s="132" t="s">
        <v>623</v>
      </c>
      <c r="C67" s="116" t="s">
        <v>624</v>
      </c>
      <c r="D67" s="104"/>
      <c r="E67" s="104">
        <v>461</v>
      </c>
      <c r="F67" s="131"/>
    </row>
    <row r="68" spans="1:6" ht="9" customHeight="1">
      <c r="A68" s="116" t="s">
        <v>625</v>
      </c>
      <c r="B68" s="132" t="s">
        <v>626</v>
      </c>
      <c r="C68" s="116" t="s">
        <v>627</v>
      </c>
      <c r="D68" s="104"/>
      <c r="E68" s="104"/>
      <c r="F68" s="131"/>
    </row>
    <row r="69" spans="1:6" ht="9.75">
      <c r="A69" s="113" t="s">
        <v>537</v>
      </c>
      <c r="B69" s="136" t="s">
        <v>379</v>
      </c>
      <c r="C69" s="113" t="s">
        <v>628</v>
      </c>
      <c r="D69" s="102">
        <f>D64-D65-D68</f>
        <v>22904</v>
      </c>
      <c r="E69" s="102">
        <f>E64-E65-E68</f>
        <v>18457</v>
      </c>
      <c r="F69" s="129"/>
    </row>
  </sheetData>
  <sheetProtection sheet="1" objects="1" scenarios="1" formatCells="0" formatColumns="0" formatRows="0"/>
  <mergeCells count="13">
    <mergeCell ref="A5:B5"/>
    <mergeCell ref="C5:F5"/>
    <mergeCell ref="A7:A8"/>
    <mergeCell ref="B7:B8"/>
    <mergeCell ref="C7:C8"/>
    <mergeCell ref="D7:E7"/>
    <mergeCell ref="A1:F1"/>
    <mergeCell ref="A2:B2"/>
    <mergeCell ref="C2:F2"/>
    <mergeCell ref="A3:B3"/>
    <mergeCell ref="C3:F3"/>
    <mergeCell ref="A4:B4"/>
    <mergeCell ref="C4:F4"/>
  </mergeCells>
  <printOptions/>
  <pageMargins left="0.19652777777777777" right="0.19652777777777777"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F219"/>
  <sheetViews>
    <sheetView showGridLines="0" zoomScalePageLayoutView="0" workbookViewId="0" topLeftCell="B1">
      <pane ySplit="10" topLeftCell="A83" activePane="bottomLeft" state="frozen"/>
      <selection pane="topLeft" activeCell="A1" sqref="A1"/>
      <selection pane="bottomLeft" activeCell="H26" sqref="H26"/>
    </sheetView>
  </sheetViews>
  <sheetFormatPr defaultColWidth="9.140625" defaultRowHeight="12.75"/>
  <cols>
    <col min="1" max="1" width="5.8515625" style="79" customWidth="1"/>
    <col min="2" max="2" width="34.140625" style="79" customWidth="1"/>
    <col min="3" max="3" width="34.28125" style="79" customWidth="1"/>
    <col min="4" max="4" width="12.00390625" style="79" customWidth="1"/>
    <col min="5" max="5" width="16.421875" style="79" customWidth="1"/>
    <col min="6" max="16384" width="9.140625" style="79" customWidth="1"/>
  </cols>
  <sheetData>
    <row r="1" spans="1:5" ht="9.75" customHeight="1">
      <c r="A1" s="333" t="s">
        <v>629</v>
      </c>
      <c r="B1" s="333"/>
      <c r="C1" s="333"/>
      <c r="D1" s="333"/>
      <c r="E1" s="333"/>
    </row>
    <row r="2" spans="1:5" ht="10.5" customHeight="1">
      <c r="A2" s="334" t="s">
        <v>630</v>
      </c>
      <c r="B2" s="334"/>
      <c r="C2" s="334"/>
      <c r="D2" s="334"/>
      <c r="E2" s="334"/>
    </row>
    <row r="3" spans="1:6" s="95" customFormat="1" ht="15" customHeight="1">
      <c r="A3" s="327" t="s">
        <v>129</v>
      </c>
      <c r="B3" s="327"/>
      <c r="C3" s="328"/>
      <c r="D3" s="328"/>
      <c r="E3" s="328"/>
      <c r="F3" s="108"/>
    </row>
    <row r="4" spans="1:6" s="92" customFormat="1" ht="15.75">
      <c r="A4" s="312" t="s">
        <v>130</v>
      </c>
      <c r="B4" s="312"/>
      <c r="C4" s="328"/>
      <c r="D4" s="328"/>
      <c r="E4" s="328"/>
      <c r="F4" s="108"/>
    </row>
    <row r="5" spans="1:5" s="139" customFormat="1" ht="15.75">
      <c r="A5" s="335" t="s">
        <v>131</v>
      </c>
      <c r="B5" s="335"/>
      <c r="C5" s="336" t="str">
        <f>IF(ISBLANK(Polročná_správa!B12),"  ",Polročná_správa!B12)</f>
        <v>CHEMINVEST, a. s.</v>
      </c>
      <c r="D5" s="336"/>
      <c r="E5" s="336"/>
    </row>
    <row r="6" spans="1:5" s="139" customFormat="1" ht="15.75">
      <c r="A6" s="335" t="s">
        <v>6</v>
      </c>
      <c r="B6" s="335"/>
      <c r="C6" s="299" t="str">
        <f>IF(ISBLANK(Polročná_správa!E6),"  ",Polročná_správa!E6)</f>
        <v>00677957</v>
      </c>
      <c r="D6" s="299"/>
      <c r="E6" s="299"/>
    </row>
    <row r="7" spans="1:5" ht="11.25">
      <c r="A7" s="140"/>
      <c r="B7" s="140"/>
      <c r="C7" s="141"/>
      <c r="D7" s="142"/>
      <c r="E7" s="142"/>
    </row>
    <row r="8" spans="1:5" ht="18.75" customHeight="1">
      <c r="A8" s="337" t="s">
        <v>631</v>
      </c>
      <c r="B8" s="337" t="s">
        <v>632</v>
      </c>
      <c r="C8" s="337"/>
      <c r="D8" s="338" t="s">
        <v>633</v>
      </c>
      <c r="E8" s="338"/>
    </row>
    <row r="9" spans="1:5" ht="12.75" customHeight="1">
      <c r="A9" s="337"/>
      <c r="B9" s="337"/>
      <c r="C9" s="337"/>
      <c r="D9" s="339" t="s">
        <v>634</v>
      </c>
      <c r="E9" s="339" t="s">
        <v>635</v>
      </c>
    </row>
    <row r="10" spans="1:5" ht="48" customHeight="1">
      <c r="A10" s="337"/>
      <c r="B10" s="337"/>
      <c r="C10" s="337"/>
      <c r="D10" s="339"/>
      <c r="E10" s="339"/>
    </row>
    <row r="11" spans="1:5" ht="11.25" customHeight="1">
      <c r="A11" s="340" t="s">
        <v>636</v>
      </c>
      <c r="B11" s="340"/>
      <c r="C11" s="340"/>
      <c r="D11" s="340"/>
      <c r="E11" s="340"/>
    </row>
    <row r="12" spans="1:5" ht="11.25" customHeight="1">
      <c r="A12" s="143" t="s">
        <v>637</v>
      </c>
      <c r="B12" s="341" t="s">
        <v>638</v>
      </c>
      <c r="C12" s="341"/>
      <c r="D12" s="144"/>
      <c r="E12" s="144"/>
    </row>
    <row r="13" spans="1:5" ht="11.25" customHeight="1">
      <c r="A13" s="145" t="s">
        <v>639</v>
      </c>
      <c r="B13" s="342" t="s">
        <v>640</v>
      </c>
      <c r="C13" s="342"/>
      <c r="D13" s="146"/>
      <c r="E13" s="146"/>
    </row>
    <row r="14" spans="1:5" ht="11.25" customHeight="1">
      <c r="A14" s="145" t="s">
        <v>641</v>
      </c>
      <c r="B14" s="342" t="s">
        <v>642</v>
      </c>
      <c r="C14" s="342"/>
      <c r="D14" s="146"/>
      <c r="E14" s="146"/>
    </row>
    <row r="15" spans="1:5" ht="11.25" customHeight="1">
      <c r="A15" s="145" t="s">
        <v>643</v>
      </c>
      <c r="B15" s="342" t="s">
        <v>644</v>
      </c>
      <c r="C15" s="342"/>
      <c r="D15" s="146"/>
      <c r="E15" s="146"/>
    </row>
    <row r="16" spans="1:5" ht="11.25" customHeight="1">
      <c r="A16" s="145" t="s">
        <v>645</v>
      </c>
      <c r="B16" s="342" t="s">
        <v>646</v>
      </c>
      <c r="C16" s="342"/>
      <c r="D16" s="146"/>
      <c r="E16" s="146"/>
    </row>
    <row r="17" spans="1:5" ht="11.25" customHeight="1">
      <c r="A17" s="145" t="s">
        <v>647</v>
      </c>
      <c r="B17" s="342" t="s">
        <v>648</v>
      </c>
      <c r="C17" s="342"/>
      <c r="D17" s="146"/>
      <c r="E17" s="146"/>
    </row>
    <row r="18" spans="1:5" ht="11.25" customHeight="1">
      <c r="A18" s="145" t="s">
        <v>649</v>
      </c>
      <c r="B18" s="342" t="s">
        <v>650</v>
      </c>
      <c r="C18" s="342"/>
      <c r="D18" s="146"/>
      <c r="E18" s="146"/>
    </row>
    <row r="19" spans="1:5" ht="11.25" customHeight="1">
      <c r="A19" s="145" t="s">
        <v>651</v>
      </c>
      <c r="B19" s="342" t="s">
        <v>652</v>
      </c>
      <c r="C19" s="342"/>
      <c r="D19" s="146"/>
      <c r="E19" s="146"/>
    </row>
    <row r="20" spans="1:5" ht="11.25" customHeight="1">
      <c r="A20" s="145" t="s">
        <v>653</v>
      </c>
      <c r="B20" s="342" t="s">
        <v>654</v>
      </c>
      <c r="C20" s="342"/>
      <c r="D20" s="146"/>
      <c r="E20" s="146"/>
    </row>
    <row r="21" spans="1:5" ht="11.25" customHeight="1">
      <c r="A21" s="145" t="s">
        <v>655</v>
      </c>
      <c r="B21" s="342" t="s">
        <v>656</v>
      </c>
      <c r="C21" s="342"/>
      <c r="D21" s="146"/>
      <c r="E21" s="146"/>
    </row>
    <row r="22" spans="1:5" ht="11.25" customHeight="1">
      <c r="A22" s="145" t="s">
        <v>657</v>
      </c>
      <c r="B22" s="342" t="s">
        <v>658</v>
      </c>
      <c r="C22" s="342"/>
      <c r="D22" s="146"/>
      <c r="E22" s="146"/>
    </row>
    <row r="23" spans="1:5" ht="11.25" customHeight="1">
      <c r="A23" s="145" t="s">
        <v>659</v>
      </c>
      <c r="B23" s="342" t="s">
        <v>660</v>
      </c>
      <c r="C23" s="342"/>
      <c r="D23" s="146"/>
      <c r="E23" s="146"/>
    </row>
    <row r="24" spans="1:5" ht="22.5" customHeight="1">
      <c r="A24" s="145" t="s">
        <v>661</v>
      </c>
      <c r="B24" s="342" t="s">
        <v>662</v>
      </c>
      <c r="C24" s="342"/>
      <c r="D24" s="147"/>
      <c r="E24" s="147"/>
    </row>
    <row r="25" spans="1:5" ht="22.5" customHeight="1">
      <c r="A25" s="145" t="s">
        <v>663</v>
      </c>
      <c r="B25" s="342" t="s">
        <v>664</v>
      </c>
      <c r="C25" s="342"/>
      <c r="D25" s="146"/>
      <c r="E25" s="146"/>
    </row>
    <row r="26" spans="1:5" ht="22.5" customHeight="1">
      <c r="A26" s="145" t="s">
        <v>665</v>
      </c>
      <c r="B26" s="342" t="s">
        <v>666</v>
      </c>
      <c r="C26" s="342"/>
      <c r="D26" s="146"/>
      <c r="E26" s="146"/>
    </row>
    <row r="27" spans="1:5" ht="22.5" customHeight="1">
      <c r="A27" s="145" t="s">
        <v>667</v>
      </c>
      <c r="B27" s="342" t="s">
        <v>668</v>
      </c>
      <c r="C27" s="342"/>
      <c r="D27" s="146"/>
      <c r="E27" s="146"/>
    </row>
    <row r="28" spans="1:5" ht="22.5" customHeight="1">
      <c r="A28" s="148" t="s">
        <v>669</v>
      </c>
      <c r="B28" s="343" t="s">
        <v>670</v>
      </c>
      <c r="C28" s="343"/>
      <c r="D28" s="149">
        <f>SUM(D12:D27)</f>
        <v>0</v>
      </c>
      <c r="E28" s="149">
        <f>SUM(E12:E27)</f>
        <v>0</v>
      </c>
    </row>
    <row r="29" spans="1:5" ht="11.25" customHeight="1">
      <c r="A29" s="145" t="s">
        <v>671</v>
      </c>
      <c r="B29" s="342" t="s">
        <v>672</v>
      </c>
      <c r="C29" s="342"/>
      <c r="D29" s="146"/>
      <c r="E29" s="146"/>
    </row>
    <row r="30" spans="1:5" ht="11.25" customHeight="1">
      <c r="A30" s="145" t="s">
        <v>673</v>
      </c>
      <c r="B30" s="342" t="s">
        <v>674</v>
      </c>
      <c r="C30" s="342"/>
      <c r="D30" s="146"/>
      <c r="E30" s="146"/>
    </row>
    <row r="31" spans="1:5" ht="11.25" customHeight="1">
      <c r="A31" s="145" t="s">
        <v>675</v>
      </c>
      <c r="B31" s="342" t="s">
        <v>676</v>
      </c>
      <c r="C31" s="342"/>
      <c r="D31" s="146"/>
      <c r="E31" s="146"/>
    </row>
    <row r="32" spans="1:5" ht="22.5" customHeight="1">
      <c r="A32" s="145" t="s">
        <v>677</v>
      </c>
      <c r="B32" s="342" t="s">
        <v>678</v>
      </c>
      <c r="C32" s="342"/>
      <c r="D32" s="146"/>
      <c r="E32" s="146"/>
    </row>
    <row r="33" spans="1:5" ht="11.25" customHeight="1">
      <c r="A33" s="148" t="s">
        <v>679</v>
      </c>
      <c r="B33" s="343" t="s">
        <v>680</v>
      </c>
      <c r="C33" s="343"/>
      <c r="D33" s="149">
        <f>SUM(D12:D27,D29:D32)</f>
        <v>0</v>
      </c>
      <c r="E33" s="149">
        <f>SUM(E12:E27,E29:E32)</f>
        <v>0</v>
      </c>
    </row>
    <row r="34" spans="1:5" ht="22.5" customHeight="1">
      <c r="A34" s="145" t="s">
        <v>681</v>
      </c>
      <c r="B34" s="342" t="s">
        <v>682</v>
      </c>
      <c r="C34" s="342"/>
      <c r="D34" s="146"/>
      <c r="E34" s="146"/>
    </row>
    <row r="35" spans="1:5" ht="11.25" customHeight="1">
      <c r="A35" s="145" t="s">
        <v>683</v>
      </c>
      <c r="B35" s="342" t="s">
        <v>684</v>
      </c>
      <c r="C35" s="342"/>
      <c r="D35" s="146"/>
      <c r="E35" s="146"/>
    </row>
    <row r="36" spans="1:5" ht="11.25" customHeight="1">
      <c r="A36" s="145" t="s">
        <v>685</v>
      </c>
      <c r="B36" s="342" t="s">
        <v>686</v>
      </c>
      <c r="C36" s="342"/>
      <c r="D36" s="146"/>
      <c r="E36" s="146"/>
    </row>
    <row r="37" spans="1:5" ht="11.25" customHeight="1">
      <c r="A37" s="148" t="s">
        <v>142</v>
      </c>
      <c r="B37" s="343" t="s">
        <v>687</v>
      </c>
      <c r="C37" s="343"/>
      <c r="D37" s="150">
        <f>SUM(D12:D27,D29:D32,D34:D36)</f>
        <v>0</v>
      </c>
      <c r="E37" s="150">
        <f>SUM(E12:E27,E29:E32,E34:E36)</f>
        <v>0</v>
      </c>
    </row>
    <row r="38" spans="1:5" ht="9.75" customHeight="1">
      <c r="A38" s="344" t="s">
        <v>688</v>
      </c>
      <c r="B38" s="344"/>
      <c r="C38" s="344"/>
      <c r="D38" s="344"/>
      <c r="E38" s="344"/>
    </row>
    <row r="39" spans="1:5" ht="11.25" customHeight="1">
      <c r="A39" s="145" t="s">
        <v>689</v>
      </c>
      <c r="B39" s="342" t="s">
        <v>690</v>
      </c>
      <c r="C39" s="342"/>
      <c r="D39" s="151"/>
      <c r="E39" s="151"/>
    </row>
    <row r="40" spans="1:5" ht="11.25" customHeight="1">
      <c r="A40" s="145" t="s">
        <v>691</v>
      </c>
      <c r="B40" s="342" t="s">
        <v>692</v>
      </c>
      <c r="C40" s="342"/>
      <c r="D40" s="151"/>
      <c r="E40" s="151"/>
    </row>
    <row r="41" spans="1:5" ht="35.25" customHeight="1">
      <c r="A41" s="145" t="s">
        <v>693</v>
      </c>
      <c r="B41" s="342" t="s">
        <v>694</v>
      </c>
      <c r="C41" s="342"/>
      <c r="D41" s="151"/>
      <c r="E41" s="151"/>
    </row>
    <row r="42" spans="1:5" ht="11.25" customHeight="1">
      <c r="A42" s="145" t="s">
        <v>695</v>
      </c>
      <c r="B42" s="342" t="s">
        <v>696</v>
      </c>
      <c r="C42" s="342"/>
      <c r="D42" s="151"/>
      <c r="E42" s="151"/>
    </row>
    <row r="43" spans="1:5" ht="11.25" customHeight="1">
      <c r="A43" s="145" t="s">
        <v>697</v>
      </c>
      <c r="B43" s="342" t="s">
        <v>698</v>
      </c>
      <c r="C43" s="342"/>
      <c r="D43" s="151"/>
      <c r="E43" s="151"/>
    </row>
    <row r="44" spans="1:5" ht="35.25" customHeight="1">
      <c r="A44" s="145" t="s">
        <v>699</v>
      </c>
      <c r="B44" s="342" t="s">
        <v>700</v>
      </c>
      <c r="C44" s="342"/>
      <c r="D44" s="151"/>
      <c r="E44" s="151"/>
    </row>
    <row r="45" spans="1:5" ht="22.5" customHeight="1">
      <c r="A45" s="145" t="s">
        <v>701</v>
      </c>
      <c r="B45" s="342" t="s">
        <v>702</v>
      </c>
      <c r="C45" s="342"/>
      <c r="D45" s="151"/>
      <c r="E45" s="151"/>
    </row>
    <row r="46" spans="1:5" ht="22.5" customHeight="1">
      <c r="A46" s="145" t="s">
        <v>703</v>
      </c>
      <c r="B46" s="342" t="s">
        <v>704</v>
      </c>
      <c r="C46" s="342"/>
      <c r="D46" s="151"/>
      <c r="E46" s="151"/>
    </row>
    <row r="47" spans="1:5" ht="22.5" customHeight="1">
      <c r="A47" s="145" t="s">
        <v>705</v>
      </c>
      <c r="B47" s="342" t="s">
        <v>706</v>
      </c>
      <c r="C47" s="342"/>
      <c r="D47" s="151"/>
      <c r="E47" s="151"/>
    </row>
    <row r="48" spans="1:5" ht="22.5" customHeight="1">
      <c r="A48" s="145" t="s">
        <v>707</v>
      </c>
      <c r="B48" s="342" t="s">
        <v>708</v>
      </c>
      <c r="C48" s="342"/>
      <c r="D48" s="151"/>
      <c r="E48" s="151"/>
    </row>
    <row r="49" spans="1:5" ht="11.25" customHeight="1">
      <c r="A49" s="145" t="s">
        <v>709</v>
      </c>
      <c r="B49" s="342" t="s">
        <v>710</v>
      </c>
      <c r="C49" s="342"/>
      <c r="D49" s="151"/>
      <c r="E49" s="151"/>
    </row>
    <row r="50" spans="1:5" ht="22.5" customHeight="1">
      <c r="A50" s="145" t="s">
        <v>711</v>
      </c>
      <c r="B50" s="342" t="s">
        <v>712</v>
      </c>
      <c r="C50" s="342"/>
      <c r="D50" s="151"/>
      <c r="E50" s="151"/>
    </row>
    <row r="51" spans="1:5" ht="23.25" customHeight="1">
      <c r="A51" s="145" t="s">
        <v>713</v>
      </c>
      <c r="B51" s="342" t="s">
        <v>714</v>
      </c>
      <c r="C51" s="342"/>
      <c r="D51" s="151"/>
      <c r="E51" s="151"/>
    </row>
    <row r="52" spans="1:5" ht="22.5" customHeight="1">
      <c r="A52" s="145" t="s">
        <v>715</v>
      </c>
      <c r="B52" s="342" t="s">
        <v>716</v>
      </c>
      <c r="C52" s="342"/>
      <c r="D52" s="151"/>
      <c r="E52" s="151"/>
    </row>
    <row r="53" spans="1:5" ht="11.25" customHeight="1">
      <c r="A53" s="145" t="s">
        <v>717</v>
      </c>
      <c r="B53" s="342" t="s">
        <v>718</v>
      </c>
      <c r="C53" s="342"/>
      <c r="D53" s="151"/>
      <c r="E53" s="151"/>
    </row>
    <row r="54" spans="1:5" ht="11.25" customHeight="1">
      <c r="A54" s="145" t="s">
        <v>719</v>
      </c>
      <c r="B54" s="342" t="s">
        <v>720</v>
      </c>
      <c r="C54" s="342"/>
      <c r="D54" s="151"/>
      <c r="E54" s="151"/>
    </row>
    <row r="55" spans="1:5" ht="11.25" customHeight="1">
      <c r="A55" s="145" t="s">
        <v>721</v>
      </c>
      <c r="B55" s="342" t="s">
        <v>722</v>
      </c>
      <c r="C55" s="342"/>
      <c r="D55" s="151"/>
      <c r="E55" s="151"/>
    </row>
    <row r="56" spans="1:5" ht="11.25" customHeight="1">
      <c r="A56" s="145" t="s">
        <v>723</v>
      </c>
      <c r="B56" s="342" t="s">
        <v>724</v>
      </c>
      <c r="C56" s="342"/>
      <c r="D56" s="151"/>
      <c r="E56" s="151"/>
    </row>
    <row r="57" spans="1:5" ht="11.25" customHeight="1">
      <c r="A57" s="145" t="s">
        <v>725</v>
      </c>
      <c r="B57" s="342" t="s">
        <v>726</v>
      </c>
      <c r="C57" s="342"/>
      <c r="D57" s="151"/>
      <c r="E57" s="151"/>
    </row>
    <row r="58" spans="1:5" ht="11.25" customHeight="1">
      <c r="A58" s="148" t="s">
        <v>227</v>
      </c>
      <c r="B58" s="343" t="s">
        <v>727</v>
      </c>
      <c r="C58" s="343"/>
      <c r="D58" s="150">
        <f>SUM(D39:D57)</f>
        <v>0</v>
      </c>
      <c r="E58" s="150">
        <f>SUM(E39:E57)</f>
        <v>0</v>
      </c>
    </row>
    <row r="59" spans="1:5" ht="9.75" customHeight="1">
      <c r="A59" s="344" t="s">
        <v>728</v>
      </c>
      <c r="B59" s="344"/>
      <c r="C59" s="344"/>
      <c r="D59" s="344"/>
      <c r="E59" s="344"/>
    </row>
    <row r="60" spans="1:5" ht="11.25" customHeight="1">
      <c r="A60" s="145" t="s">
        <v>729</v>
      </c>
      <c r="B60" s="342" t="s">
        <v>730</v>
      </c>
      <c r="C60" s="342"/>
      <c r="D60" s="150">
        <f>SUM(D61:D68)</f>
        <v>0</v>
      </c>
      <c r="E60" s="150">
        <f>SUM(E61:E68)</f>
        <v>0</v>
      </c>
    </row>
    <row r="61" spans="1:5" ht="11.25" customHeight="1">
      <c r="A61" s="145" t="s">
        <v>731</v>
      </c>
      <c r="B61" s="342" t="s">
        <v>732</v>
      </c>
      <c r="C61" s="342"/>
      <c r="D61" s="151"/>
      <c r="E61" s="151"/>
    </row>
    <row r="62" spans="1:5" ht="22.5" customHeight="1">
      <c r="A62" s="145" t="s">
        <v>733</v>
      </c>
      <c r="B62" s="342" t="s">
        <v>734</v>
      </c>
      <c r="C62" s="342"/>
      <c r="D62" s="151"/>
      <c r="E62" s="151"/>
    </row>
    <row r="63" spans="1:5" ht="11.25" customHeight="1">
      <c r="A63" s="145" t="s">
        <v>735</v>
      </c>
      <c r="B63" s="342" t="s">
        <v>736</v>
      </c>
      <c r="C63" s="342"/>
      <c r="D63" s="151"/>
      <c r="E63" s="151"/>
    </row>
    <row r="64" spans="1:5" ht="11.25" customHeight="1">
      <c r="A64" s="145" t="s">
        <v>737</v>
      </c>
      <c r="B64" s="342" t="s">
        <v>738</v>
      </c>
      <c r="C64" s="342"/>
      <c r="D64" s="151"/>
      <c r="E64" s="151"/>
    </row>
    <row r="65" spans="1:5" ht="11.25" customHeight="1">
      <c r="A65" s="145" t="s">
        <v>739</v>
      </c>
      <c r="B65" s="342" t="s">
        <v>740</v>
      </c>
      <c r="C65" s="342"/>
      <c r="D65" s="151"/>
      <c r="E65" s="151"/>
    </row>
    <row r="66" spans="1:5" ht="11.25" customHeight="1">
      <c r="A66" s="145" t="s">
        <v>741</v>
      </c>
      <c r="B66" s="342" t="s">
        <v>742</v>
      </c>
      <c r="C66" s="342"/>
      <c r="D66" s="151"/>
      <c r="E66" s="151"/>
    </row>
    <row r="67" spans="1:5" ht="22.5" customHeight="1">
      <c r="A67" s="145" t="s">
        <v>743</v>
      </c>
      <c r="B67" s="342" t="s">
        <v>744</v>
      </c>
      <c r="C67" s="342"/>
      <c r="D67" s="151"/>
      <c r="E67" s="151"/>
    </row>
    <row r="68" spans="1:5" ht="11.25" customHeight="1">
      <c r="A68" s="145" t="s">
        <v>745</v>
      </c>
      <c r="B68" s="342" t="s">
        <v>746</v>
      </c>
      <c r="C68" s="342"/>
      <c r="D68" s="151"/>
      <c r="E68" s="151"/>
    </row>
    <row r="69" spans="1:5" ht="11.25" customHeight="1">
      <c r="A69" s="152" t="s">
        <v>747</v>
      </c>
      <c r="B69" s="345" t="s">
        <v>748</v>
      </c>
      <c r="C69" s="345"/>
      <c r="D69" s="150">
        <f>SUM(D70:D78)</f>
        <v>0</v>
      </c>
      <c r="E69" s="150">
        <f>SUM(E70:E78)</f>
        <v>0</v>
      </c>
    </row>
    <row r="70" spans="1:5" ht="11.25" customHeight="1">
      <c r="A70" s="145" t="s">
        <v>749</v>
      </c>
      <c r="B70" s="342" t="s">
        <v>750</v>
      </c>
      <c r="C70" s="342"/>
      <c r="D70" s="151"/>
      <c r="E70" s="151"/>
    </row>
    <row r="71" spans="1:5" ht="11.25" customHeight="1">
      <c r="A71" s="145" t="s">
        <v>751</v>
      </c>
      <c r="B71" s="342" t="s">
        <v>752</v>
      </c>
      <c r="C71" s="342"/>
      <c r="D71" s="151"/>
      <c r="E71" s="151"/>
    </row>
    <row r="72" spans="1:5" ht="22.5" customHeight="1">
      <c r="A72" s="145" t="s">
        <v>753</v>
      </c>
      <c r="B72" s="342" t="s">
        <v>754</v>
      </c>
      <c r="C72" s="342"/>
      <c r="D72" s="151"/>
      <c r="E72" s="151"/>
    </row>
    <row r="73" spans="1:5" ht="22.5" customHeight="1">
      <c r="A73" s="145" t="s">
        <v>755</v>
      </c>
      <c r="B73" s="342" t="s">
        <v>756</v>
      </c>
      <c r="C73" s="342"/>
      <c r="D73" s="151"/>
      <c r="E73" s="151"/>
    </row>
    <row r="74" spans="1:5" ht="11.25" customHeight="1">
      <c r="A74" s="145" t="s">
        <v>757</v>
      </c>
      <c r="B74" s="342" t="s">
        <v>758</v>
      </c>
      <c r="C74" s="342"/>
      <c r="D74" s="151"/>
      <c r="E74" s="151"/>
    </row>
    <row r="75" spans="1:5" ht="11.25" customHeight="1">
      <c r="A75" s="145" t="s">
        <v>759</v>
      </c>
      <c r="B75" s="342" t="s">
        <v>760</v>
      </c>
      <c r="C75" s="342"/>
      <c r="D75" s="151"/>
      <c r="E75" s="151"/>
    </row>
    <row r="76" spans="1:5" ht="11.25" customHeight="1">
      <c r="A76" s="145" t="s">
        <v>761</v>
      </c>
      <c r="B76" s="342" t="s">
        <v>762</v>
      </c>
      <c r="C76" s="342"/>
      <c r="D76" s="151"/>
      <c r="E76" s="151"/>
    </row>
    <row r="77" spans="1:5" ht="22.5" customHeight="1">
      <c r="A77" s="145" t="s">
        <v>763</v>
      </c>
      <c r="B77" s="342" t="s">
        <v>764</v>
      </c>
      <c r="C77" s="342"/>
      <c r="D77" s="151"/>
      <c r="E77" s="151"/>
    </row>
    <row r="78" spans="1:5" ht="22.5" customHeight="1">
      <c r="A78" s="145" t="s">
        <v>765</v>
      </c>
      <c r="B78" s="342" t="s">
        <v>766</v>
      </c>
      <c r="C78" s="342"/>
      <c r="D78" s="151"/>
      <c r="E78" s="151"/>
    </row>
    <row r="79" spans="1:5" ht="11.25" customHeight="1">
      <c r="A79" s="145" t="s">
        <v>767</v>
      </c>
      <c r="B79" s="342" t="s">
        <v>768</v>
      </c>
      <c r="C79" s="342"/>
      <c r="D79" s="151"/>
      <c r="E79" s="151"/>
    </row>
    <row r="80" spans="1:5" ht="22.5" customHeight="1">
      <c r="A80" s="145" t="s">
        <v>769</v>
      </c>
      <c r="B80" s="342" t="s">
        <v>770</v>
      </c>
      <c r="C80" s="342"/>
      <c r="D80" s="151"/>
      <c r="E80" s="151"/>
    </row>
    <row r="81" spans="1:5" ht="22.5" customHeight="1">
      <c r="A81" s="145" t="s">
        <v>771</v>
      </c>
      <c r="B81" s="342" t="s">
        <v>772</v>
      </c>
      <c r="C81" s="342"/>
      <c r="D81" s="151"/>
      <c r="E81" s="151"/>
    </row>
    <row r="82" spans="1:5" ht="22.5" customHeight="1">
      <c r="A82" s="145" t="s">
        <v>773</v>
      </c>
      <c r="B82" s="342" t="s">
        <v>774</v>
      </c>
      <c r="C82" s="342"/>
      <c r="D82" s="151"/>
      <c r="E82" s="151"/>
    </row>
    <row r="83" spans="1:5" ht="11.25" customHeight="1">
      <c r="A83" s="145" t="s">
        <v>775</v>
      </c>
      <c r="B83" s="342" t="s">
        <v>776</v>
      </c>
      <c r="C83" s="342"/>
      <c r="D83" s="151"/>
      <c r="E83" s="151"/>
    </row>
    <row r="84" spans="1:5" ht="11.25" customHeight="1">
      <c r="A84" s="145" t="s">
        <v>777</v>
      </c>
      <c r="B84" s="342" t="s">
        <v>778</v>
      </c>
      <c r="C84" s="342"/>
      <c r="D84" s="151"/>
      <c r="E84" s="151"/>
    </row>
    <row r="85" spans="1:5" ht="11.25" customHeight="1">
      <c r="A85" s="145" t="s">
        <v>779</v>
      </c>
      <c r="B85" s="342" t="s">
        <v>780</v>
      </c>
      <c r="C85" s="342"/>
      <c r="D85" s="151"/>
      <c r="E85" s="151"/>
    </row>
    <row r="86" spans="1:5" ht="11.25" customHeight="1">
      <c r="A86" s="148" t="s">
        <v>313</v>
      </c>
      <c r="B86" s="343" t="s">
        <v>781</v>
      </c>
      <c r="C86" s="343"/>
      <c r="D86" s="150">
        <f>SUM(D61+D69+D79+D80+D81+D82+D83+D84+D85)</f>
        <v>0</v>
      </c>
      <c r="E86" s="150">
        <f>SUM(E61+E69+E79+E80+E81+E82+E83+E84+E85)</f>
        <v>0</v>
      </c>
    </row>
    <row r="87" spans="1:5" ht="11.25" customHeight="1">
      <c r="A87" s="148" t="s">
        <v>503</v>
      </c>
      <c r="B87" s="343" t="s">
        <v>782</v>
      </c>
      <c r="C87" s="343"/>
      <c r="D87" s="150">
        <f>D37+D58+D86</f>
        <v>0</v>
      </c>
      <c r="E87" s="150">
        <f>E37+E58+E86</f>
        <v>0</v>
      </c>
    </row>
    <row r="88" spans="1:5" ht="11.25" customHeight="1">
      <c r="A88" s="148" t="s">
        <v>506</v>
      </c>
      <c r="B88" s="343" t="s">
        <v>783</v>
      </c>
      <c r="C88" s="343"/>
      <c r="D88" s="153"/>
      <c r="E88" s="153"/>
    </row>
    <row r="89" spans="1:5" ht="22.5" customHeight="1">
      <c r="A89" s="148" t="s">
        <v>518</v>
      </c>
      <c r="B89" s="343" t="s">
        <v>784</v>
      </c>
      <c r="C89" s="343"/>
      <c r="D89" s="153"/>
      <c r="E89" s="153"/>
    </row>
    <row r="90" spans="1:5" ht="22.5" customHeight="1">
      <c r="A90" s="148" t="s">
        <v>521</v>
      </c>
      <c r="B90" s="343" t="s">
        <v>785</v>
      </c>
      <c r="C90" s="343"/>
      <c r="D90" s="153"/>
      <c r="E90" s="153"/>
    </row>
    <row r="91" spans="1:5" ht="22.5" customHeight="1">
      <c r="A91" s="148" t="s">
        <v>529</v>
      </c>
      <c r="B91" s="343" t="s">
        <v>786</v>
      </c>
      <c r="C91" s="343"/>
      <c r="D91" s="153"/>
      <c r="E91" s="153"/>
    </row>
    <row r="92" spans="1:5" ht="11.25">
      <c r="A92" s="154"/>
      <c r="B92" s="154"/>
      <c r="C92" s="154"/>
      <c r="D92" s="155"/>
      <c r="E92" s="155"/>
    </row>
    <row r="93" spans="1:5" ht="11.25">
      <c r="A93" s="154"/>
      <c r="B93" s="154"/>
      <c r="C93" s="154"/>
      <c r="D93" s="155"/>
      <c r="E93" s="155"/>
    </row>
    <row r="94" spans="1:5" ht="11.25">
      <c r="A94" s="154"/>
      <c r="B94" s="154"/>
      <c r="C94" s="154"/>
      <c r="D94" s="155"/>
      <c r="E94" s="155"/>
    </row>
    <row r="95" spans="1:5" ht="11.25">
      <c r="A95" s="154"/>
      <c r="B95" s="154"/>
      <c r="C95" s="154"/>
      <c r="D95" s="155"/>
      <c r="E95" s="155"/>
    </row>
    <row r="96" spans="1:5" ht="11.25">
      <c r="A96" s="154"/>
      <c r="B96" s="154"/>
      <c r="C96" s="154"/>
      <c r="D96" s="155"/>
      <c r="E96" s="155"/>
    </row>
    <row r="97" spans="1:5" ht="11.25">
      <c r="A97" s="154"/>
      <c r="B97" s="154"/>
      <c r="C97" s="154"/>
      <c r="D97" s="155"/>
      <c r="E97" s="155"/>
    </row>
    <row r="98" spans="1:5" ht="11.25">
      <c r="A98" s="154"/>
      <c r="B98" s="154"/>
      <c r="C98" s="154"/>
      <c r="D98" s="155"/>
      <c r="E98" s="155"/>
    </row>
    <row r="99" spans="1:5" ht="11.25">
      <c r="A99" s="154"/>
      <c r="B99" s="154"/>
      <c r="C99" s="154"/>
      <c r="D99" s="155"/>
      <c r="E99" s="155"/>
    </row>
    <row r="100" spans="1:5" ht="11.25">
      <c r="A100" s="154"/>
      <c r="B100" s="154"/>
      <c r="C100" s="154"/>
      <c r="D100" s="155"/>
      <c r="E100" s="155"/>
    </row>
    <row r="101" spans="1:5" ht="11.25">
      <c r="A101" s="154"/>
      <c r="B101" s="154"/>
      <c r="C101" s="154"/>
      <c r="D101" s="155"/>
      <c r="E101" s="155"/>
    </row>
    <row r="102" spans="1:5" ht="11.25">
      <c r="A102" s="154"/>
      <c r="B102" s="154"/>
      <c r="C102" s="154"/>
      <c r="D102" s="155"/>
      <c r="E102" s="155"/>
    </row>
    <row r="103" spans="1:5" ht="11.25">
      <c r="A103" s="154"/>
      <c r="B103" s="154"/>
      <c r="C103" s="154"/>
      <c r="D103" s="155"/>
      <c r="E103" s="155"/>
    </row>
    <row r="104" spans="1:5" ht="11.25">
      <c r="A104" s="154"/>
      <c r="B104" s="154"/>
      <c r="C104" s="154"/>
      <c r="D104" s="155"/>
      <c r="E104" s="155"/>
    </row>
    <row r="105" spans="1:5" ht="11.25">
      <c r="A105" s="154"/>
      <c r="B105" s="154"/>
      <c r="C105" s="154"/>
      <c r="D105" s="155"/>
      <c r="E105" s="155"/>
    </row>
    <row r="106" spans="1:5" ht="11.25">
      <c r="A106" s="154"/>
      <c r="B106" s="154"/>
      <c r="C106" s="154"/>
      <c r="D106" s="155"/>
      <c r="E106" s="155"/>
    </row>
    <row r="107" spans="1:5" ht="11.25">
      <c r="A107" s="154"/>
      <c r="B107" s="154"/>
      <c r="C107" s="154"/>
      <c r="D107" s="155"/>
      <c r="E107" s="155"/>
    </row>
    <row r="108" spans="1:5" ht="11.25">
      <c r="A108" s="154"/>
      <c r="B108" s="154"/>
      <c r="C108" s="154"/>
      <c r="D108" s="155"/>
      <c r="E108" s="155"/>
    </row>
    <row r="109" spans="1:5" ht="11.25">
      <c r="A109" s="154"/>
      <c r="B109" s="154"/>
      <c r="C109" s="154"/>
      <c r="D109" s="155"/>
      <c r="E109" s="155"/>
    </row>
    <row r="110" spans="1:5" ht="11.25">
      <c r="A110" s="154"/>
      <c r="B110" s="154"/>
      <c r="C110" s="154"/>
      <c r="D110" s="155"/>
      <c r="E110" s="155"/>
    </row>
    <row r="111" spans="1:5" ht="11.25">
      <c r="A111" s="154"/>
      <c r="B111" s="154"/>
      <c r="C111" s="154"/>
      <c r="D111" s="155"/>
      <c r="E111" s="155"/>
    </row>
    <row r="112" spans="1:5" ht="11.25">
      <c r="A112" s="154"/>
      <c r="B112" s="154"/>
      <c r="C112" s="154"/>
      <c r="D112" s="155"/>
      <c r="E112" s="155"/>
    </row>
    <row r="113" spans="1:5" ht="11.25">
      <c r="A113" s="154"/>
      <c r="B113" s="154"/>
      <c r="C113" s="154"/>
      <c r="D113" s="155"/>
      <c r="E113" s="155"/>
    </row>
    <row r="114" spans="1:5" ht="11.25">
      <c r="A114" s="154"/>
      <c r="B114" s="154"/>
      <c r="C114" s="154"/>
      <c r="D114" s="155"/>
      <c r="E114" s="155"/>
    </row>
    <row r="115" spans="1:5" ht="11.25">
      <c r="A115" s="154"/>
      <c r="B115" s="154"/>
      <c r="C115" s="154"/>
      <c r="D115" s="155"/>
      <c r="E115" s="155"/>
    </row>
    <row r="116" spans="1:5" ht="11.25">
      <c r="A116" s="154"/>
      <c r="B116" s="154"/>
      <c r="C116" s="154"/>
      <c r="D116" s="155"/>
      <c r="E116" s="155"/>
    </row>
    <row r="117" spans="1:5" ht="11.25">
      <c r="A117" s="154"/>
      <c r="B117" s="154"/>
      <c r="C117" s="154"/>
      <c r="D117" s="155"/>
      <c r="E117" s="155"/>
    </row>
    <row r="118" spans="1:5" ht="11.25">
      <c r="A118" s="154"/>
      <c r="B118" s="154"/>
      <c r="C118" s="154"/>
      <c r="D118" s="155"/>
      <c r="E118" s="155"/>
    </row>
    <row r="119" spans="1:5" ht="11.25">
      <c r="A119" s="154"/>
      <c r="B119" s="154"/>
      <c r="C119" s="154"/>
      <c r="D119" s="155"/>
      <c r="E119" s="155"/>
    </row>
    <row r="120" spans="1:5" ht="11.25">
      <c r="A120" s="154"/>
      <c r="B120" s="154"/>
      <c r="C120" s="154"/>
      <c r="D120" s="155"/>
      <c r="E120" s="155"/>
    </row>
    <row r="121" spans="1:5" ht="11.25">
      <c r="A121" s="154"/>
      <c r="B121" s="154"/>
      <c r="C121" s="154"/>
      <c r="D121" s="155"/>
      <c r="E121" s="155"/>
    </row>
    <row r="122" spans="1:5" ht="11.25">
      <c r="A122" s="154"/>
      <c r="B122" s="154"/>
      <c r="C122" s="154"/>
      <c r="D122" s="155"/>
      <c r="E122" s="155"/>
    </row>
    <row r="123" spans="1:5" ht="11.25">
      <c r="A123" s="154"/>
      <c r="B123" s="154"/>
      <c r="C123" s="154"/>
      <c r="D123" s="155"/>
      <c r="E123" s="155"/>
    </row>
    <row r="124" spans="1:5" ht="11.25">
      <c r="A124" s="154"/>
      <c r="B124" s="154"/>
      <c r="C124" s="154"/>
      <c r="D124" s="155"/>
      <c r="E124" s="155"/>
    </row>
    <row r="125" spans="1:5" ht="11.25">
      <c r="A125" s="154"/>
      <c r="B125" s="154"/>
      <c r="C125" s="154"/>
      <c r="D125" s="155"/>
      <c r="E125" s="155"/>
    </row>
    <row r="126" spans="1:5" ht="11.25">
      <c r="A126" s="154"/>
      <c r="B126" s="154"/>
      <c r="C126" s="154"/>
      <c r="D126" s="155"/>
      <c r="E126" s="155"/>
    </row>
    <row r="127" spans="1:5" ht="11.25">
      <c r="A127" s="154"/>
      <c r="B127" s="154"/>
      <c r="C127" s="154"/>
      <c r="D127" s="155"/>
      <c r="E127" s="155"/>
    </row>
    <row r="128" spans="1:5" ht="11.25">
      <c r="A128" s="154"/>
      <c r="B128" s="154"/>
      <c r="C128" s="154"/>
      <c r="D128" s="155"/>
      <c r="E128" s="155"/>
    </row>
    <row r="129" spans="1:5" ht="11.25">
      <c r="A129" s="154"/>
      <c r="B129" s="154"/>
      <c r="C129" s="154"/>
      <c r="D129" s="155"/>
      <c r="E129" s="155"/>
    </row>
    <row r="130" spans="1:5" ht="11.25">
      <c r="A130" s="154"/>
      <c r="B130" s="154"/>
      <c r="C130" s="154"/>
      <c r="D130" s="155"/>
      <c r="E130" s="155"/>
    </row>
    <row r="131" spans="1:5" ht="11.25">
      <c r="A131" s="154"/>
      <c r="B131" s="154"/>
      <c r="C131" s="154"/>
      <c r="D131" s="155"/>
      <c r="E131" s="155"/>
    </row>
    <row r="132" spans="1:5" ht="11.25">
      <c r="A132" s="154"/>
      <c r="B132" s="154"/>
      <c r="C132" s="154"/>
      <c r="D132" s="155"/>
      <c r="E132" s="155"/>
    </row>
    <row r="133" spans="1:5" ht="11.25">
      <c r="A133" s="154"/>
      <c r="B133" s="154"/>
      <c r="C133" s="154"/>
      <c r="D133" s="155"/>
      <c r="E133" s="155"/>
    </row>
    <row r="134" spans="1:5" ht="11.25">
      <c r="A134" s="154"/>
      <c r="B134" s="154"/>
      <c r="C134" s="154"/>
      <c r="D134" s="155"/>
      <c r="E134" s="155"/>
    </row>
    <row r="135" spans="1:5" ht="11.25">
      <c r="A135" s="154"/>
      <c r="B135" s="154"/>
      <c r="C135" s="154"/>
      <c r="D135" s="155"/>
      <c r="E135" s="155"/>
    </row>
    <row r="136" spans="1:5" ht="11.25">
      <c r="A136" s="154"/>
      <c r="B136" s="154"/>
      <c r="C136" s="154"/>
      <c r="D136" s="155"/>
      <c r="E136" s="155"/>
    </row>
    <row r="137" spans="1:5" ht="11.25">
      <c r="A137" s="154"/>
      <c r="B137" s="154"/>
      <c r="C137" s="154"/>
      <c r="D137" s="155"/>
      <c r="E137" s="155"/>
    </row>
    <row r="138" spans="1:5" ht="11.25">
      <c r="A138" s="154"/>
      <c r="B138" s="154"/>
      <c r="C138" s="154"/>
      <c r="D138" s="155"/>
      <c r="E138" s="155"/>
    </row>
    <row r="139" spans="1:5" ht="11.25">
      <c r="A139" s="154"/>
      <c r="B139" s="154"/>
      <c r="C139" s="154"/>
      <c r="D139" s="155"/>
      <c r="E139" s="155"/>
    </row>
    <row r="140" spans="1:5" ht="11.25">
      <c r="A140" s="154"/>
      <c r="B140" s="154"/>
      <c r="C140" s="154"/>
      <c r="D140" s="155"/>
      <c r="E140" s="155"/>
    </row>
    <row r="141" spans="1:5" ht="11.25">
      <c r="A141" s="154"/>
      <c r="B141" s="154"/>
      <c r="C141" s="154"/>
      <c r="D141" s="155"/>
      <c r="E141" s="155"/>
    </row>
    <row r="142" spans="1:5" ht="11.25">
      <c r="A142" s="154"/>
      <c r="B142" s="154"/>
      <c r="C142" s="154"/>
      <c r="D142" s="155"/>
      <c r="E142" s="155"/>
    </row>
    <row r="143" spans="1:5" ht="11.25">
      <c r="A143" s="154"/>
      <c r="B143" s="154"/>
      <c r="C143" s="154"/>
      <c r="D143" s="155"/>
      <c r="E143" s="155"/>
    </row>
    <row r="144" spans="1:5" ht="11.25">
      <c r="A144" s="154"/>
      <c r="B144" s="154"/>
      <c r="C144" s="154"/>
      <c r="D144" s="155"/>
      <c r="E144" s="155"/>
    </row>
    <row r="145" spans="1:5" ht="11.25">
      <c r="A145" s="154"/>
      <c r="B145" s="154"/>
      <c r="C145" s="154"/>
      <c r="D145" s="155"/>
      <c r="E145" s="155"/>
    </row>
    <row r="146" spans="1:5" ht="11.25">
      <c r="A146" s="154"/>
      <c r="B146" s="154"/>
      <c r="C146" s="154"/>
      <c r="D146" s="155"/>
      <c r="E146" s="155"/>
    </row>
    <row r="147" spans="1:5" ht="11.25">
      <c r="A147" s="154"/>
      <c r="B147" s="154"/>
      <c r="C147" s="154"/>
      <c r="D147" s="155"/>
      <c r="E147" s="155"/>
    </row>
    <row r="148" spans="1:5" ht="11.25">
      <c r="A148" s="154"/>
      <c r="B148" s="154"/>
      <c r="C148" s="154"/>
      <c r="D148" s="155"/>
      <c r="E148" s="155"/>
    </row>
    <row r="149" spans="1:5" ht="11.25">
      <c r="A149" s="154"/>
      <c r="B149" s="154"/>
      <c r="C149" s="154"/>
      <c r="D149" s="155"/>
      <c r="E149" s="155"/>
    </row>
    <row r="150" spans="1:5" ht="11.25">
      <c r="A150" s="154"/>
      <c r="B150" s="154"/>
      <c r="C150" s="154"/>
      <c r="D150" s="155"/>
      <c r="E150" s="155"/>
    </row>
    <row r="151" spans="1:5" ht="11.25">
      <c r="A151" s="154"/>
      <c r="B151" s="154"/>
      <c r="C151" s="154"/>
      <c r="D151" s="155"/>
      <c r="E151" s="155"/>
    </row>
    <row r="152" spans="1:5" ht="11.25">
      <c r="A152" s="154"/>
      <c r="B152" s="154"/>
      <c r="C152" s="154"/>
      <c r="D152" s="155"/>
      <c r="E152" s="155"/>
    </row>
    <row r="153" spans="1:5" ht="11.25">
      <c r="A153" s="154"/>
      <c r="B153" s="154"/>
      <c r="C153" s="154"/>
      <c r="D153" s="155"/>
      <c r="E153" s="155"/>
    </row>
    <row r="154" spans="1:5" ht="11.25">
      <c r="A154" s="154"/>
      <c r="B154" s="154"/>
      <c r="C154" s="154"/>
      <c r="D154" s="155"/>
      <c r="E154" s="155"/>
    </row>
    <row r="155" spans="1:5" ht="11.25">
      <c r="A155" s="154"/>
      <c r="B155" s="154"/>
      <c r="C155" s="154"/>
      <c r="D155" s="155"/>
      <c r="E155" s="155"/>
    </row>
    <row r="156" spans="1:5" ht="11.25">
      <c r="A156" s="154"/>
      <c r="B156" s="154"/>
      <c r="C156" s="154"/>
      <c r="D156" s="155"/>
      <c r="E156" s="155"/>
    </row>
    <row r="157" spans="1:5" ht="11.25">
      <c r="A157" s="154"/>
      <c r="B157" s="154"/>
      <c r="C157" s="154"/>
      <c r="D157" s="155"/>
      <c r="E157" s="155"/>
    </row>
    <row r="158" spans="1:5" ht="11.25">
      <c r="A158" s="154"/>
      <c r="B158" s="154"/>
      <c r="C158" s="154"/>
      <c r="D158" s="155"/>
      <c r="E158" s="155"/>
    </row>
    <row r="159" spans="1:5" ht="11.25">
      <c r="A159" s="154"/>
      <c r="B159" s="154"/>
      <c r="C159" s="154"/>
      <c r="D159" s="155"/>
      <c r="E159" s="155"/>
    </row>
    <row r="160" spans="1:5" ht="11.25">
      <c r="A160" s="154"/>
      <c r="B160" s="154"/>
      <c r="C160" s="154"/>
      <c r="D160" s="155"/>
      <c r="E160" s="155"/>
    </row>
    <row r="161" spans="1:5" ht="11.25">
      <c r="A161" s="154"/>
      <c r="B161" s="154"/>
      <c r="C161" s="154"/>
      <c r="D161" s="155"/>
      <c r="E161" s="155"/>
    </row>
    <row r="162" spans="1:5" ht="11.25">
      <c r="A162" s="154"/>
      <c r="B162" s="154"/>
      <c r="C162" s="154"/>
      <c r="D162" s="155"/>
      <c r="E162" s="155"/>
    </row>
    <row r="163" spans="1:5" ht="11.25">
      <c r="A163" s="154"/>
      <c r="B163" s="154"/>
      <c r="C163" s="154"/>
      <c r="D163" s="155"/>
      <c r="E163" s="155"/>
    </row>
    <row r="164" spans="1:5" ht="11.25">
      <c r="A164" s="154"/>
      <c r="B164" s="154"/>
      <c r="C164" s="154"/>
      <c r="D164" s="155"/>
      <c r="E164" s="155"/>
    </row>
    <row r="165" spans="1:5" ht="11.25">
      <c r="A165" s="154"/>
      <c r="B165" s="154"/>
      <c r="C165" s="154"/>
      <c r="D165" s="155"/>
      <c r="E165" s="155"/>
    </row>
    <row r="166" spans="1:5" ht="11.25">
      <c r="A166" s="154"/>
      <c r="B166" s="154"/>
      <c r="C166" s="154"/>
      <c r="D166" s="155"/>
      <c r="E166" s="155"/>
    </row>
    <row r="167" spans="1:5" ht="11.25">
      <c r="A167" s="154"/>
      <c r="B167" s="154"/>
      <c r="C167" s="154"/>
      <c r="D167" s="155"/>
      <c r="E167" s="155"/>
    </row>
    <row r="168" spans="1:5" ht="11.25">
      <c r="A168" s="154"/>
      <c r="B168" s="154"/>
      <c r="C168" s="154"/>
      <c r="D168" s="155"/>
      <c r="E168" s="155"/>
    </row>
    <row r="169" spans="1:5" ht="11.25">
      <c r="A169" s="154"/>
      <c r="B169" s="154"/>
      <c r="C169" s="154"/>
      <c r="D169" s="155"/>
      <c r="E169" s="155"/>
    </row>
    <row r="170" spans="1:5" ht="11.25">
      <c r="A170" s="154"/>
      <c r="B170" s="154"/>
      <c r="C170" s="154"/>
      <c r="D170" s="155"/>
      <c r="E170" s="155"/>
    </row>
    <row r="171" spans="1:5" ht="11.25">
      <c r="A171" s="154"/>
      <c r="B171" s="154"/>
      <c r="C171" s="154"/>
      <c r="D171" s="155"/>
      <c r="E171" s="155"/>
    </row>
    <row r="172" spans="1:5" ht="11.25">
      <c r="A172" s="154"/>
      <c r="B172" s="154"/>
      <c r="C172" s="154"/>
      <c r="D172" s="155"/>
      <c r="E172" s="155"/>
    </row>
    <row r="173" spans="1:5" ht="11.25">
      <c r="A173" s="154"/>
      <c r="B173" s="154"/>
      <c r="C173" s="154"/>
      <c r="D173" s="155"/>
      <c r="E173" s="155"/>
    </row>
    <row r="174" spans="1:5" ht="11.25">
      <c r="A174" s="154"/>
      <c r="B174" s="154"/>
      <c r="C174" s="154"/>
      <c r="D174" s="155"/>
      <c r="E174" s="155"/>
    </row>
    <row r="175" spans="1:5" ht="11.25">
      <c r="A175" s="154"/>
      <c r="B175" s="154"/>
      <c r="C175" s="154"/>
      <c r="D175" s="155"/>
      <c r="E175" s="155"/>
    </row>
    <row r="176" spans="1:5" ht="11.25">
      <c r="A176" s="154"/>
      <c r="B176" s="154"/>
      <c r="C176" s="154"/>
      <c r="D176" s="154"/>
      <c r="E176" s="154"/>
    </row>
    <row r="177" spans="1:5" ht="11.25">
      <c r="A177" s="154"/>
      <c r="B177" s="154"/>
      <c r="C177" s="154"/>
      <c r="D177" s="154"/>
      <c r="E177" s="154"/>
    </row>
    <row r="178" spans="1:5" ht="11.25">
      <c r="A178" s="154"/>
      <c r="B178" s="154"/>
      <c r="C178" s="154"/>
      <c r="D178" s="154"/>
      <c r="E178" s="154"/>
    </row>
    <row r="179" spans="1:5" ht="11.25">
      <c r="A179" s="154"/>
      <c r="B179" s="154"/>
      <c r="C179" s="154"/>
      <c r="D179" s="154"/>
      <c r="E179" s="154"/>
    </row>
    <row r="180" spans="1:5" ht="11.25">
      <c r="A180" s="154"/>
      <c r="B180" s="154"/>
      <c r="C180" s="154"/>
      <c r="D180" s="154"/>
      <c r="E180" s="154"/>
    </row>
    <row r="181" spans="1:5" ht="11.25">
      <c r="A181" s="154"/>
      <c r="B181" s="154"/>
      <c r="C181" s="154"/>
      <c r="D181" s="154"/>
      <c r="E181" s="154"/>
    </row>
    <row r="182" spans="1:5" ht="11.25">
      <c r="A182" s="154"/>
      <c r="B182" s="154"/>
      <c r="C182" s="154"/>
      <c r="D182" s="154"/>
      <c r="E182" s="154"/>
    </row>
    <row r="183" spans="1:5" ht="11.25">
      <c r="A183" s="154"/>
      <c r="B183" s="154"/>
      <c r="C183" s="154"/>
      <c r="D183" s="154"/>
      <c r="E183" s="154"/>
    </row>
    <row r="184" spans="1:5" ht="11.25">
      <c r="A184" s="154"/>
      <c r="B184" s="154"/>
      <c r="C184" s="154"/>
      <c r="D184" s="154"/>
      <c r="E184" s="154"/>
    </row>
    <row r="185" spans="1:5" ht="11.25">
      <c r="A185" s="154"/>
      <c r="B185" s="154"/>
      <c r="C185" s="154"/>
      <c r="D185" s="154"/>
      <c r="E185" s="154"/>
    </row>
    <row r="186" spans="1:5" ht="11.25">
      <c r="A186" s="154"/>
      <c r="B186" s="154"/>
      <c r="C186" s="154"/>
      <c r="D186" s="154"/>
      <c r="E186" s="154"/>
    </row>
    <row r="187" spans="1:5" ht="11.25">
      <c r="A187" s="154"/>
      <c r="B187" s="154"/>
      <c r="C187" s="154"/>
      <c r="D187" s="154"/>
      <c r="E187" s="154"/>
    </row>
    <row r="188" spans="1:5" ht="11.25">
      <c r="A188" s="154"/>
      <c r="B188" s="154"/>
      <c r="C188" s="154"/>
      <c r="D188" s="154"/>
      <c r="E188" s="154"/>
    </row>
    <row r="189" spans="1:5" ht="11.25">
      <c r="A189" s="154"/>
      <c r="B189" s="154"/>
      <c r="C189" s="154"/>
      <c r="D189" s="154"/>
      <c r="E189" s="154"/>
    </row>
    <row r="190" spans="1:5" ht="11.25">
      <c r="A190" s="154"/>
      <c r="B190" s="154"/>
      <c r="C190" s="154"/>
      <c r="D190" s="154"/>
      <c r="E190" s="154"/>
    </row>
    <row r="191" spans="1:5" ht="11.25">
      <c r="A191" s="139"/>
      <c r="B191" s="139"/>
      <c r="C191" s="139"/>
      <c r="D191" s="139"/>
      <c r="E191" s="139"/>
    </row>
    <row r="192" spans="1:5" ht="11.25">
      <c r="A192" s="139"/>
      <c r="B192" s="139"/>
      <c r="C192" s="139"/>
      <c r="D192" s="139"/>
      <c r="E192" s="139"/>
    </row>
    <row r="193" spans="1:5" ht="11.25">
      <c r="A193" s="139"/>
      <c r="B193" s="139"/>
      <c r="C193" s="139"/>
      <c r="D193" s="139"/>
      <c r="E193" s="139"/>
    </row>
    <row r="194" spans="1:5" ht="11.25">
      <c r="A194" s="139"/>
      <c r="B194" s="139"/>
      <c r="C194" s="139"/>
      <c r="D194" s="139"/>
      <c r="E194" s="139"/>
    </row>
    <row r="195" spans="1:5" ht="11.25">
      <c r="A195" s="139"/>
      <c r="B195" s="139"/>
      <c r="C195" s="139"/>
      <c r="D195" s="139"/>
      <c r="E195" s="139"/>
    </row>
    <row r="196" spans="1:5" ht="11.25">
      <c r="A196" s="139"/>
      <c r="B196" s="139"/>
      <c r="C196" s="139"/>
      <c r="D196" s="139"/>
      <c r="E196" s="139"/>
    </row>
    <row r="197" spans="1:5" ht="11.25">
      <c r="A197" s="139"/>
      <c r="B197" s="139"/>
      <c r="C197" s="139"/>
      <c r="D197" s="139"/>
      <c r="E197" s="139"/>
    </row>
    <row r="198" spans="1:5" ht="11.25">
      <c r="A198" s="139"/>
      <c r="B198" s="139"/>
      <c r="C198" s="139"/>
      <c r="D198" s="139"/>
      <c r="E198" s="139"/>
    </row>
    <row r="199" spans="1:5" ht="11.25">
      <c r="A199" s="139"/>
      <c r="B199" s="139"/>
      <c r="C199" s="139"/>
      <c r="D199" s="139"/>
      <c r="E199" s="139"/>
    </row>
    <row r="200" spans="1:5" ht="11.25">
      <c r="A200" s="139"/>
      <c r="B200" s="139"/>
      <c r="C200" s="139"/>
      <c r="D200" s="139"/>
      <c r="E200" s="139"/>
    </row>
    <row r="201" spans="1:5" ht="11.25">
      <c r="A201" s="139"/>
      <c r="B201" s="139"/>
      <c r="C201" s="139"/>
      <c r="D201" s="139"/>
      <c r="E201" s="139"/>
    </row>
    <row r="202" spans="1:5" ht="11.25">
      <c r="A202" s="139"/>
      <c r="B202" s="139"/>
      <c r="C202" s="139"/>
      <c r="D202" s="139"/>
      <c r="E202" s="139"/>
    </row>
    <row r="203" spans="1:5" ht="11.25">
      <c r="A203" s="139"/>
      <c r="B203" s="139"/>
      <c r="C203" s="139"/>
      <c r="D203" s="139"/>
      <c r="E203" s="139"/>
    </row>
    <row r="204" spans="1:5" ht="11.25">
      <c r="A204" s="139"/>
      <c r="B204" s="139"/>
      <c r="C204" s="139"/>
      <c r="D204" s="139"/>
      <c r="E204" s="139"/>
    </row>
    <row r="205" spans="1:5" ht="11.25">
      <c r="A205" s="139"/>
      <c r="B205" s="139"/>
      <c r="C205" s="139"/>
      <c r="D205" s="139"/>
      <c r="E205" s="139"/>
    </row>
    <row r="206" spans="1:5" ht="11.25">
      <c r="A206" s="139"/>
      <c r="B206" s="139"/>
      <c r="C206" s="139"/>
      <c r="D206" s="139"/>
      <c r="E206" s="139"/>
    </row>
    <row r="207" spans="1:5" ht="11.25">
      <c r="A207" s="139"/>
      <c r="B207" s="139"/>
      <c r="C207" s="139"/>
      <c r="D207" s="139"/>
      <c r="E207" s="139"/>
    </row>
    <row r="208" spans="1:5" ht="11.25">
      <c r="A208" s="139"/>
      <c r="B208" s="139"/>
      <c r="C208" s="139"/>
      <c r="D208" s="139"/>
      <c r="E208" s="139"/>
    </row>
    <row r="209" spans="1:5" ht="11.25">
      <c r="A209" s="139"/>
      <c r="B209" s="139"/>
      <c r="C209" s="139"/>
      <c r="D209" s="139"/>
      <c r="E209" s="139"/>
    </row>
    <row r="210" spans="1:5" ht="11.25">
      <c r="A210" s="139"/>
      <c r="B210" s="139"/>
      <c r="C210" s="139"/>
      <c r="D210" s="139"/>
      <c r="E210" s="139"/>
    </row>
    <row r="211" spans="1:5" ht="11.25">
      <c r="A211" s="139"/>
      <c r="B211" s="139"/>
      <c r="C211" s="139"/>
      <c r="D211" s="139"/>
      <c r="E211" s="139"/>
    </row>
    <row r="212" spans="1:5" ht="11.25">
      <c r="A212" s="139"/>
      <c r="B212" s="139"/>
      <c r="C212" s="139"/>
      <c r="D212" s="139"/>
      <c r="E212" s="139"/>
    </row>
    <row r="213" spans="1:5" ht="11.25">
      <c r="A213" s="139"/>
      <c r="B213" s="139"/>
      <c r="C213" s="139"/>
      <c r="D213" s="139"/>
      <c r="E213" s="139"/>
    </row>
    <row r="214" spans="1:5" ht="11.25">
      <c r="A214" s="139"/>
      <c r="B214" s="139"/>
      <c r="C214" s="139"/>
      <c r="D214" s="139"/>
      <c r="E214" s="139"/>
    </row>
    <row r="215" spans="1:5" ht="11.25">
      <c r="A215" s="139"/>
      <c r="B215" s="139"/>
      <c r="C215" s="139"/>
      <c r="D215" s="139"/>
      <c r="E215" s="139"/>
    </row>
    <row r="216" spans="1:5" ht="11.25">
      <c r="A216" s="139"/>
      <c r="B216" s="139"/>
      <c r="C216" s="139"/>
      <c r="D216" s="139"/>
      <c r="E216" s="139"/>
    </row>
    <row r="217" spans="1:5" ht="11.25">
      <c r="A217" s="139"/>
      <c r="B217" s="139"/>
      <c r="C217" s="139"/>
      <c r="D217" s="139"/>
      <c r="E217" s="139"/>
    </row>
    <row r="218" spans="1:5" ht="11.25">
      <c r="A218" s="139"/>
      <c r="B218" s="139"/>
      <c r="C218" s="139"/>
      <c r="D218" s="139"/>
      <c r="E218" s="139"/>
    </row>
    <row r="219" spans="1:5" ht="11.25">
      <c r="A219" s="139"/>
      <c r="B219" s="139"/>
      <c r="C219" s="139"/>
      <c r="D219" s="139"/>
      <c r="E219" s="139"/>
    </row>
  </sheetData>
  <sheetProtection sheet="1" formatCells="0" formatColumns="0" formatRows="0"/>
  <mergeCells count="96">
    <mergeCell ref="B89:C89"/>
    <mergeCell ref="B90:C90"/>
    <mergeCell ref="B91:C91"/>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A59:E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A38:E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A11:E11"/>
    <mergeCell ref="B12:C12"/>
    <mergeCell ref="B13:C13"/>
    <mergeCell ref="B14:C14"/>
    <mergeCell ref="B15:C15"/>
    <mergeCell ref="B16:C16"/>
    <mergeCell ref="A5:B5"/>
    <mergeCell ref="C5:E5"/>
    <mergeCell ref="A6:B6"/>
    <mergeCell ref="C6:E6"/>
    <mergeCell ref="A8:A10"/>
    <mergeCell ref="B8:C10"/>
    <mergeCell ref="D8:E8"/>
    <mergeCell ref="D9:D10"/>
    <mergeCell ref="E9:E10"/>
    <mergeCell ref="A1:E1"/>
    <mergeCell ref="A2:E2"/>
    <mergeCell ref="A3:B3"/>
    <mergeCell ref="C3:E3"/>
    <mergeCell ref="A4:B4"/>
    <mergeCell ref="C4:E4"/>
  </mergeCells>
  <printOptions/>
  <pageMargins left="0.19652777777777777" right="0"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F95"/>
  <sheetViews>
    <sheetView showGridLines="0" zoomScalePageLayoutView="0" workbookViewId="0" topLeftCell="A1">
      <pane ySplit="10" topLeftCell="A29" activePane="bottomLeft" state="frozen"/>
      <selection pane="topLeft" activeCell="A1" sqref="A1"/>
      <selection pane="bottomLeft" activeCell="E95" sqref="E95"/>
    </sheetView>
  </sheetViews>
  <sheetFormatPr defaultColWidth="9.140625" defaultRowHeight="12.75"/>
  <cols>
    <col min="1" max="1" width="5.8515625" style="92" customWidth="1"/>
    <col min="2" max="2" width="34.140625" style="92" customWidth="1"/>
    <col min="3" max="3" width="34.28125" style="92" customWidth="1"/>
    <col min="4" max="4" width="12.00390625" style="92" customWidth="1"/>
    <col min="5" max="5" width="16.140625" style="92" customWidth="1"/>
    <col min="6" max="16384" width="9.140625" style="92" customWidth="1"/>
  </cols>
  <sheetData>
    <row r="1" spans="1:5" s="95" customFormat="1" ht="9.75" customHeight="1">
      <c r="A1" s="346" t="s">
        <v>787</v>
      </c>
      <c r="B1" s="346"/>
      <c r="C1" s="346"/>
      <c r="D1" s="346"/>
      <c r="E1" s="346"/>
    </row>
    <row r="2" spans="1:5" s="95" customFormat="1" ht="10.5" customHeight="1">
      <c r="A2" s="347" t="s">
        <v>630</v>
      </c>
      <c r="B2" s="347"/>
      <c r="C2" s="347"/>
      <c r="D2" s="347"/>
      <c r="E2" s="347"/>
    </row>
    <row r="3" spans="1:6" s="95" customFormat="1" ht="15" customHeight="1">
      <c r="A3" s="312" t="s">
        <v>129</v>
      </c>
      <c r="B3" s="312"/>
      <c r="C3" s="313" t="s">
        <v>913</v>
      </c>
      <c r="D3" s="313"/>
      <c r="E3" s="313"/>
      <c r="F3" s="108"/>
    </row>
    <row r="4" spans="1:6" ht="15.75">
      <c r="A4" s="312" t="s">
        <v>130</v>
      </c>
      <c r="B4" s="312"/>
      <c r="C4" s="328" t="s">
        <v>914</v>
      </c>
      <c r="D4" s="328"/>
      <c r="E4" s="328"/>
      <c r="F4" s="108"/>
    </row>
    <row r="5" spans="1:5" s="99" customFormat="1" ht="15.75">
      <c r="A5" s="348" t="s">
        <v>131</v>
      </c>
      <c r="B5" s="348"/>
      <c r="C5" s="336" t="str">
        <f>IF(ISBLANK(Polročná_správa!B12),"  ",Polročná_správa!B12)</f>
        <v>CHEMINVEST, a. s.</v>
      </c>
      <c r="D5" s="336"/>
      <c r="E5" s="336"/>
    </row>
    <row r="6" spans="1:5" s="99" customFormat="1" ht="15.75">
      <c r="A6" s="348" t="s">
        <v>6</v>
      </c>
      <c r="B6" s="348"/>
      <c r="C6" s="299" t="str">
        <f>IF(ISBLANK(Polročná_správa!E6),"  ",Polročná_správa!E6)</f>
        <v>00677957</v>
      </c>
      <c r="D6" s="299"/>
      <c r="E6" s="299"/>
    </row>
    <row r="7" spans="1:5" ht="9.75">
      <c r="A7" s="156"/>
      <c r="B7" s="124"/>
      <c r="C7" s="157"/>
      <c r="D7" s="158"/>
      <c r="E7" s="158"/>
    </row>
    <row r="8" spans="1:5" ht="21" customHeight="1">
      <c r="A8" s="349" t="s">
        <v>631</v>
      </c>
      <c r="B8" s="349" t="s">
        <v>632</v>
      </c>
      <c r="C8" s="349"/>
      <c r="D8" s="350" t="s">
        <v>633</v>
      </c>
      <c r="E8" s="350"/>
    </row>
    <row r="9" spans="1:5" ht="20.25" customHeight="1">
      <c r="A9" s="349"/>
      <c r="B9" s="349"/>
      <c r="C9" s="349"/>
      <c r="D9" s="339" t="s">
        <v>634</v>
      </c>
      <c r="E9" s="339" t="s">
        <v>635</v>
      </c>
    </row>
    <row r="10" spans="1:5" ht="40.5" customHeight="1">
      <c r="A10" s="349"/>
      <c r="B10" s="349"/>
      <c r="C10" s="349"/>
      <c r="D10" s="339"/>
      <c r="E10" s="339"/>
    </row>
    <row r="11" spans="1:5" ht="15" customHeight="1">
      <c r="A11" s="159" t="s">
        <v>788</v>
      </c>
      <c r="B11" s="351" t="s">
        <v>789</v>
      </c>
      <c r="C11" s="351"/>
      <c r="D11" s="104">
        <v>22904</v>
      </c>
      <c r="E11" s="104">
        <f>'P4Výkaz ziskov a strát'!$E$64</f>
        <v>24192</v>
      </c>
    </row>
    <row r="12" spans="1:5" ht="22.5" customHeight="1">
      <c r="A12" s="160" t="s">
        <v>637</v>
      </c>
      <c r="B12" s="352" t="s">
        <v>790</v>
      </c>
      <c r="C12" s="352"/>
      <c r="D12" s="105">
        <f>SUM(D13:D25)</f>
        <v>22410</v>
      </c>
      <c r="E12" s="105">
        <f>SUM(E13:E25)</f>
        <v>35804</v>
      </c>
    </row>
    <row r="13" spans="1:5" ht="12.75" customHeight="1">
      <c r="A13" s="161" t="s">
        <v>791</v>
      </c>
      <c r="B13" s="353" t="s">
        <v>792</v>
      </c>
      <c r="C13" s="353"/>
      <c r="D13" s="104">
        <v>17428</v>
      </c>
      <c r="E13" s="104">
        <v>32122</v>
      </c>
    </row>
    <row r="14" spans="1:5" ht="22.5" customHeight="1">
      <c r="A14" s="161" t="s">
        <v>793</v>
      </c>
      <c r="B14" s="353" t="s">
        <v>794</v>
      </c>
      <c r="C14" s="353"/>
      <c r="D14" s="104"/>
      <c r="E14" s="104"/>
    </row>
    <row r="15" spans="1:5" ht="12.75" customHeight="1">
      <c r="A15" s="161" t="s">
        <v>795</v>
      </c>
      <c r="B15" s="353" t="s">
        <v>796</v>
      </c>
      <c r="C15" s="353"/>
      <c r="D15" s="104"/>
      <c r="E15" s="104"/>
    </row>
    <row r="16" spans="1:5" ht="12.75" customHeight="1">
      <c r="A16" s="161" t="s">
        <v>797</v>
      </c>
      <c r="B16" s="353" t="s">
        <v>798</v>
      </c>
      <c r="C16" s="353"/>
      <c r="D16" s="104"/>
      <c r="E16" s="104"/>
    </row>
    <row r="17" spans="1:5" ht="12.75" customHeight="1">
      <c r="A17" s="161" t="s">
        <v>799</v>
      </c>
      <c r="B17" s="353" t="s">
        <v>800</v>
      </c>
      <c r="C17" s="353"/>
      <c r="D17" s="104">
        <v>0</v>
      </c>
      <c r="E17" s="104">
        <v>56</v>
      </c>
    </row>
    <row r="18" spans="1:5" ht="12.75" customHeight="1">
      <c r="A18" s="161" t="s">
        <v>801</v>
      </c>
      <c r="B18" s="353" t="s">
        <v>802</v>
      </c>
      <c r="C18" s="353"/>
      <c r="D18" s="104">
        <v>45</v>
      </c>
      <c r="E18" s="104">
        <v>3248</v>
      </c>
    </row>
    <row r="19" spans="1:5" ht="12.75" customHeight="1">
      <c r="A19" s="161" t="s">
        <v>803</v>
      </c>
      <c r="B19" s="353" t="s">
        <v>804</v>
      </c>
      <c r="C19" s="353"/>
      <c r="D19" s="104"/>
      <c r="E19" s="104"/>
    </row>
    <row r="20" spans="1:5" ht="12.75" customHeight="1">
      <c r="A20" s="161" t="s">
        <v>805</v>
      </c>
      <c r="B20" s="353" t="s">
        <v>806</v>
      </c>
      <c r="C20" s="353"/>
      <c r="D20" s="104"/>
      <c r="E20" s="104"/>
    </row>
    <row r="21" spans="1:5" ht="9.75">
      <c r="A21" s="161" t="s">
        <v>807</v>
      </c>
      <c r="B21" s="354" t="s">
        <v>808</v>
      </c>
      <c r="C21" s="354"/>
      <c r="D21" s="104"/>
      <c r="E21" s="104"/>
    </row>
    <row r="22" spans="1:5" ht="22.5" customHeight="1">
      <c r="A22" s="161" t="s">
        <v>809</v>
      </c>
      <c r="B22" s="355" t="s">
        <v>810</v>
      </c>
      <c r="C22" s="355"/>
      <c r="D22" s="104"/>
      <c r="E22" s="104"/>
    </row>
    <row r="23" spans="1:5" ht="22.5" customHeight="1">
      <c r="A23" s="161" t="s">
        <v>811</v>
      </c>
      <c r="B23" s="355" t="s">
        <v>812</v>
      </c>
      <c r="C23" s="355"/>
      <c r="D23" s="104"/>
      <c r="E23" s="104"/>
    </row>
    <row r="24" spans="1:5" ht="12.75" customHeight="1">
      <c r="A24" s="161" t="s">
        <v>813</v>
      </c>
      <c r="B24" s="355" t="s">
        <v>814</v>
      </c>
      <c r="C24" s="355"/>
      <c r="D24" s="104"/>
      <c r="E24" s="104"/>
    </row>
    <row r="25" spans="1:5" ht="22.5" customHeight="1">
      <c r="A25" s="122" t="s">
        <v>815</v>
      </c>
      <c r="B25" s="356" t="s">
        <v>816</v>
      </c>
      <c r="C25" s="356"/>
      <c r="D25" s="104">
        <v>4937</v>
      </c>
      <c r="E25" s="104">
        <v>378</v>
      </c>
    </row>
    <row r="26" spans="1:5" ht="29.25" customHeight="1">
      <c r="A26" s="160" t="s">
        <v>639</v>
      </c>
      <c r="B26" s="357" t="s">
        <v>817</v>
      </c>
      <c r="C26" s="357"/>
      <c r="D26" s="105">
        <f>SUM(D27:D30)</f>
        <v>-5173</v>
      </c>
      <c r="E26" s="105">
        <f>SUM(E27:E30)</f>
        <v>-286</v>
      </c>
    </row>
    <row r="27" spans="1:5" ht="9.75">
      <c r="A27" s="161" t="s">
        <v>818</v>
      </c>
      <c r="B27" s="354" t="s">
        <v>819</v>
      </c>
      <c r="C27" s="354"/>
      <c r="D27" s="104">
        <v>-1919</v>
      </c>
      <c r="E27" s="104">
        <v>-2157</v>
      </c>
    </row>
    <row r="28" spans="1:5" ht="9.75">
      <c r="A28" s="161" t="s">
        <v>820</v>
      </c>
      <c r="B28" s="354" t="s">
        <v>821</v>
      </c>
      <c r="C28" s="354"/>
      <c r="D28" s="104">
        <v>-3254</v>
      </c>
      <c r="E28" s="104">
        <v>1871</v>
      </c>
    </row>
    <row r="29" spans="1:5" ht="9.75">
      <c r="A29" s="161" t="s">
        <v>822</v>
      </c>
      <c r="B29" s="354" t="s">
        <v>823</v>
      </c>
      <c r="C29" s="354"/>
      <c r="D29" s="104"/>
      <c r="E29" s="104"/>
    </row>
    <row r="30" spans="1:5" ht="22.5" customHeight="1">
      <c r="A30" s="162" t="s">
        <v>824</v>
      </c>
      <c r="B30" s="356" t="s">
        <v>825</v>
      </c>
      <c r="C30" s="356"/>
      <c r="D30" s="163"/>
      <c r="E30" s="163"/>
    </row>
    <row r="31" spans="1:5" ht="22.5" customHeight="1">
      <c r="A31" s="162"/>
      <c r="B31" s="358" t="s">
        <v>826</v>
      </c>
      <c r="C31" s="358"/>
      <c r="D31" s="164">
        <f>D11+D12+D26</f>
        <v>40141</v>
      </c>
      <c r="E31" s="164">
        <f>E11+E12+E26</f>
        <v>59710</v>
      </c>
    </row>
    <row r="32" spans="1:5" ht="9" customHeight="1">
      <c r="A32" s="161" t="s">
        <v>641</v>
      </c>
      <c r="B32" s="355" t="s">
        <v>672</v>
      </c>
      <c r="C32" s="355"/>
      <c r="D32" s="104"/>
      <c r="E32" s="104"/>
    </row>
    <row r="33" spans="1:5" ht="9" customHeight="1">
      <c r="A33" s="161" t="s">
        <v>643</v>
      </c>
      <c r="B33" s="355" t="s">
        <v>674</v>
      </c>
      <c r="C33" s="355"/>
      <c r="D33" s="104"/>
      <c r="E33" s="104"/>
    </row>
    <row r="34" spans="1:5" ht="12.75" customHeight="1">
      <c r="A34" s="359" t="s">
        <v>645</v>
      </c>
      <c r="B34" s="356" t="s">
        <v>827</v>
      </c>
      <c r="C34" s="356"/>
      <c r="D34" s="360"/>
      <c r="E34" s="360"/>
    </row>
    <row r="35" spans="1:5" ht="9.75">
      <c r="A35" s="359"/>
      <c r="B35" s="356"/>
      <c r="C35" s="356"/>
      <c r="D35" s="360"/>
      <c r="E35" s="360"/>
    </row>
    <row r="36" spans="1:5" ht="22.5" customHeight="1">
      <c r="A36" s="161" t="s">
        <v>647</v>
      </c>
      <c r="B36" s="355" t="s">
        <v>828</v>
      </c>
      <c r="C36" s="355"/>
      <c r="D36" s="104"/>
      <c r="E36" s="104"/>
    </row>
    <row r="37" spans="1:5" ht="9" customHeight="1">
      <c r="A37" s="161"/>
      <c r="B37" s="361" t="s">
        <v>829</v>
      </c>
      <c r="C37" s="361"/>
      <c r="D37" s="105">
        <f>SUM(D11+D12+D26+D32+D33+D34+D36)</f>
        <v>40141</v>
      </c>
      <c r="E37" s="105">
        <f>SUM(E11+E12+E26+E32+E33+E34+E36)</f>
        <v>59710</v>
      </c>
    </row>
    <row r="38" spans="1:5" ht="22.5" customHeight="1">
      <c r="A38" s="161" t="s">
        <v>649</v>
      </c>
      <c r="B38" s="355" t="s">
        <v>830</v>
      </c>
      <c r="C38" s="355"/>
      <c r="D38" s="104">
        <v>-3721</v>
      </c>
      <c r="E38" s="104">
        <v>-22523</v>
      </c>
    </row>
    <row r="39" spans="1:5" ht="9" customHeight="1">
      <c r="A39" s="161" t="s">
        <v>651</v>
      </c>
      <c r="B39" s="355" t="s">
        <v>684</v>
      </c>
      <c r="C39" s="355"/>
      <c r="D39" s="104"/>
      <c r="E39" s="104"/>
    </row>
    <row r="40" spans="1:5" ht="9" customHeight="1">
      <c r="A40" s="161" t="s">
        <v>653</v>
      </c>
      <c r="B40" s="355" t="s">
        <v>686</v>
      </c>
      <c r="C40" s="355"/>
      <c r="D40" s="104"/>
      <c r="E40" s="104"/>
    </row>
    <row r="41" spans="1:5" ht="12.75" customHeight="1">
      <c r="A41" s="161"/>
      <c r="B41" s="361" t="s">
        <v>831</v>
      </c>
      <c r="C41" s="361"/>
      <c r="D41" s="105">
        <f>SUM(D11+D12+D26+D32+D33+D34+D36+D38+D39+D40)</f>
        <v>36420</v>
      </c>
      <c r="E41" s="105">
        <f>SUM(E11+E12+E26+E32+E33+E34+E36+E38+E39+E40)</f>
        <v>37187</v>
      </c>
    </row>
    <row r="42" spans="1:5" ht="11.25">
      <c r="A42" s="362" t="s">
        <v>688</v>
      </c>
      <c r="B42" s="362"/>
      <c r="C42" s="362"/>
      <c r="D42" s="362"/>
      <c r="E42" s="362"/>
    </row>
    <row r="43" spans="1:5" ht="9" customHeight="1">
      <c r="A43" s="161" t="s">
        <v>689</v>
      </c>
      <c r="B43" s="354" t="s">
        <v>690</v>
      </c>
      <c r="C43" s="354"/>
      <c r="D43" s="165"/>
      <c r="E43" s="165"/>
    </row>
    <row r="44" spans="1:5" ht="9" customHeight="1">
      <c r="A44" s="161" t="s">
        <v>691</v>
      </c>
      <c r="B44" s="354" t="s">
        <v>692</v>
      </c>
      <c r="C44" s="354"/>
      <c r="D44" s="165"/>
      <c r="E44" s="165"/>
    </row>
    <row r="45" spans="1:5" ht="27.75" customHeight="1">
      <c r="A45" s="162" t="s">
        <v>693</v>
      </c>
      <c r="B45" s="356" t="s">
        <v>694</v>
      </c>
      <c r="C45" s="356"/>
      <c r="D45" s="166"/>
      <c r="E45" s="163">
        <v>-14581</v>
      </c>
    </row>
    <row r="46" spans="1:5" ht="9" customHeight="1">
      <c r="A46" s="161" t="s">
        <v>695</v>
      </c>
      <c r="B46" s="354" t="s">
        <v>696</v>
      </c>
      <c r="C46" s="354"/>
      <c r="D46" s="165"/>
      <c r="E46" s="165"/>
    </row>
    <row r="47" spans="1:5" ht="9" customHeight="1">
      <c r="A47" s="161" t="s">
        <v>697</v>
      </c>
      <c r="B47" s="354" t="s">
        <v>698</v>
      </c>
      <c r="C47" s="354"/>
      <c r="D47" s="165"/>
      <c r="E47" s="165"/>
    </row>
    <row r="48" spans="1:5" ht="27.75" customHeight="1">
      <c r="A48" s="162" t="s">
        <v>699</v>
      </c>
      <c r="B48" s="356" t="s">
        <v>700</v>
      </c>
      <c r="C48" s="356"/>
      <c r="D48" s="166"/>
      <c r="E48" s="166"/>
    </row>
    <row r="49" spans="1:5" ht="22.5" customHeight="1">
      <c r="A49" s="162" t="s">
        <v>701</v>
      </c>
      <c r="B49" s="356" t="s">
        <v>832</v>
      </c>
      <c r="C49" s="356"/>
      <c r="D49" s="166"/>
      <c r="E49" s="166"/>
    </row>
    <row r="50" spans="1:5" ht="22.5" customHeight="1">
      <c r="A50" s="162" t="s">
        <v>703</v>
      </c>
      <c r="B50" s="356" t="s">
        <v>833</v>
      </c>
      <c r="C50" s="356"/>
      <c r="D50" s="166"/>
      <c r="E50" s="166"/>
    </row>
    <row r="51" spans="1:5" ht="22.5" customHeight="1">
      <c r="A51" s="122" t="s">
        <v>705</v>
      </c>
      <c r="B51" s="363" t="s">
        <v>834</v>
      </c>
      <c r="C51" s="363"/>
      <c r="D51" s="165"/>
      <c r="E51" s="165"/>
    </row>
    <row r="52" spans="1:5" ht="22.5" customHeight="1">
      <c r="A52" s="122" t="s">
        <v>707</v>
      </c>
      <c r="B52" s="363" t="s">
        <v>835</v>
      </c>
      <c r="C52" s="363"/>
      <c r="D52" s="165"/>
      <c r="E52" s="165"/>
    </row>
    <row r="53" spans="1:5" ht="12.75" customHeight="1">
      <c r="A53" s="122" t="s">
        <v>709</v>
      </c>
      <c r="B53" s="364" t="s">
        <v>836</v>
      </c>
      <c r="C53" s="364"/>
      <c r="D53" s="165"/>
      <c r="E53" s="165"/>
    </row>
    <row r="54" spans="1:5" ht="9" customHeight="1">
      <c r="A54" s="122" t="s">
        <v>711</v>
      </c>
      <c r="B54" s="364" t="s">
        <v>837</v>
      </c>
      <c r="C54" s="364"/>
      <c r="D54" s="165"/>
      <c r="E54" s="165"/>
    </row>
    <row r="55" spans="1:5" ht="22.5" customHeight="1">
      <c r="A55" s="122" t="s">
        <v>713</v>
      </c>
      <c r="B55" s="364" t="s">
        <v>838</v>
      </c>
      <c r="C55" s="364"/>
      <c r="D55" s="165"/>
      <c r="E55" s="165"/>
    </row>
    <row r="56" spans="1:5" ht="22.5" customHeight="1">
      <c r="A56" s="167" t="s">
        <v>715</v>
      </c>
      <c r="B56" s="364" t="s">
        <v>839</v>
      </c>
      <c r="C56" s="364"/>
      <c r="D56" s="165"/>
      <c r="E56" s="165"/>
    </row>
    <row r="57" spans="1:5" ht="9" customHeight="1">
      <c r="A57" s="167" t="s">
        <v>717</v>
      </c>
      <c r="B57" s="364" t="s">
        <v>840</v>
      </c>
      <c r="C57" s="364"/>
      <c r="D57" s="165"/>
      <c r="E57" s="165"/>
    </row>
    <row r="58" spans="1:5" ht="9" customHeight="1">
      <c r="A58" s="167" t="s">
        <v>719</v>
      </c>
      <c r="B58" s="365" t="s">
        <v>841</v>
      </c>
      <c r="C58" s="365"/>
      <c r="D58" s="165"/>
      <c r="E58" s="165"/>
    </row>
    <row r="59" spans="1:5" ht="9" customHeight="1">
      <c r="A59" s="167" t="s">
        <v>721</v>
      </c>
      <c r="B59" s="365" t="s">
        <v>842</v>
      </c>
      <c r="C59" s="365"/>
      <c r="D59" s="165"/>
      <c r="E59" s="165"/>
    </row>
    <row r="60" spans="1:5" ht="9" customHeight="1">
      <c r="A60" s="167" t="s">
        <v>723</v>
      </c>
      <c r="B60" s="365" t="s">
        <v>843</v>
      </c>
      <c r="C60" s="365"/>
      <c r="D60" s="165"/>
      <c r="E60" s="165"/>
    </row>
    <row r="61" spans="1:5" ht="9" customHeight="1">
      <c r="A61" s="167" t="s">
        <v>725</v>
      </c>
      <c r="B61" s="365" t="s">
        <v>726</v>
      </c>
      <c r="C61" s="365"/>
      <c r="D61" s="165"/>
      <c r="E61" s="165"/>
    </row>
    <row r="62" spans="1:5" ht="9" customHeight="1">
      <c r="A62" s="168" t="s">
        <v>227</v>
      </c>
      <c r="B62" s="366" t="s">
        <v>844</v>
      </c>
      <c r="C62" s="366"/>
      <c r="D62" s="105">
        <f>SUM(D43:D61)</f>
        <v>0</v>
      </c>
      <c r="E62" s="105">
        <f>SUM(E43:E61)</f>
        <v>-14581</v>
      </c>
    </row>
    <row r="63" spans="1:5" ht="9.75" customHeight="1">
      <c r="A63" s="367" t="s">
        <v>728</v>
      </c>
      <c r="B63" s="367"/>
      <c r="C63" s="367"/>
      <c r="D63" s="367"/>
      <c r="E63" s="367"/>
    </row>
    <row r="64" spans="1:5" ht="9" customHeight="1">
      <c r="A64" s="169" t="s">
        <v>729</v>
      </c>
      <c r="B64" s="368" t="s">
        <v>845</v>
      </c>
      <c r="C64" s="368"/>
      <c r="D64" s="105">
        <f>SUM(D65:D72)</f>
        <v>0</v>
      </c>
      <c r="E64" s="105">
        <f>SUM(E65:E72)</f>
        <v>0</v>
      </c>
    </row>
    <row r="65" spans="1:5" ht="9" customHeight="1">
      <c r="A65" s="167" t="s">
        <v>731</v>
      </c>
      <c r="B65" s="365" t="s">
        <v>846</v>
      </c>
      <c r="C65" s="365"/>
      <c r="D65" s="165"/>
      <c r="E65" s="165"/>
    </row>
    <row r="66" spans="1:5" ht="9" customHeight="1">
      <c r="A66" s="167" t="s">
        <v>733</v>
      </c>
      <c r="B66" s="365" t="s">
        <v>847</v>
      </c>
      <c r="C66" s="365"/>
      <c r="D66" s="165"/>
      <c r="E66" s="165"/>
    </row>
    <row r="67" spans="1:5" ht="9" customHeight="1">
      <c r="A67" s="167" t="s">
        <v>735</v>
      </c>
      <c r="B67" s="365" t="s">
        <v>736</v>
      </c>
      <c r="C67" s="365"/>
      <c r="D67" s="165"/>
      <c r="E67" s="165"/>
    </row>
    <row r="68" spans="1:5" ht="9" customHeight="1">
      <c r="A68" s="167" t="s">
        <v>737</v>
      </c>
      <c r="B68" s="365" t="s">
        <v>848</v>
      </c>
      <c r="C68" s="365"/>
      <c r="D68" s="165"/>
      <c r="E68" s="165"/>
    </row>
    <row r="69" spans="1:5" ht="9" customHeight="1">
      <c r="A69" s="167" t="s">
        <v>739</v>
      </c>
      <c r="B69" s="365" t="s">
        <v>740</v>
      </c>
      <c r="C69" s="365"/>
      <c r="D69" s="165"/>
      <c r="E69" s="165"/>
    </row>
    <row r="70" spans="1:5" ht="12.75" customHeight="1">
      <c r="A70" s="167" t="s">
        <v>741</v>
      </c>
      <c r="B70" s="365" t="s">
        <v>849</v>
      </c>
      <c r="C70" s="365"/>
      <c r="D70" s="165"/>
      <c r="E70" s="165"/>
    </row>
    <row r="71" spans="1:5" ht="22.5" customHeight="1">
      <c r="A71" s="167" t="s">
        <v>743</v>
      </c>
      <c r="B71" s="365" t="s">
        <v>850</v>
      </c>
      <c r="C71" s="365"/>
      <c r="D71" s="165"/>
      <c r="E71" s="165"/>
    </row>
    <row r="72" spans="1:5" ht="9" customHeight="1">
      <c r="A72" s="167" t="s">
        <v>745</v>
      </c>
      <c r="B72" s="365" t="s">
        <v>851</v>
      </c>
      <c r="C72" s="365"/>
      <c r="D72" s="165"/>
      <c r="E72" s="165"/>
    </row>
    <row r="73" spans="1:5" ht="12.75" customHeight="1">
      <c r="A73" s="169" t="s">
        <v>747</v>
      </c>
      <c r="B73" s="368" t="s">
        <v>852</v>
      </c>
      <c r="C73" s="368"/>
      <c r="D73" s="105">
        <f>SUM(D74:D82)</f>
        <v>0</v>
      </c>
      <c r="E73" s="105">
        <f>SUM(E74:E82)</f>
        <v>0</v>
      </c>
    </row>
    <row r="74" spans="1:5" ht="12.75" customHeight="1">
      <c r="A74" s="167" t="s">
        <v>749</v>
      </c>
      <c r="B74" s="365" t="s">
        <v>853</v>
      </c>
      <c r="C74" s="365"/>
      <c r="D74" s="165"/>
      <c r="E74" s="165"/>
    </row>
    <row r="75" spans="1:5" ht="12.75" customHeight="1">
      <c r="A75" s="167" t="s">
        <v>751</v>
      </c>
      <c r="B75" s="365" t="s">
        <v>854</v>
      </c>
      <c r="C75" s="365"/>
      <c r="D75" s="165"/>
      <c r="E75" s="165"/>
    </row>
    <row r="76" spans="1:5" ht="22.5" customHeight="1">
      <c r="A76" s="167" t="s">
        <v>753</v>
      </c>
      <c r="B76" s="365" t="s">
        <v>855</v>
      </c>
      <c r="C76" s="365"/>
      <c r="D76" s="165"/>
      <c r="E76" s="165"/>
    </row>
    <row r="77" spans="1:5" ht="22.5" customHeight="1">
      <c r="A77" s="167" t="s">
        <v>755</v>
      </c>
      <c r="B77" s="365" t="s">
        <v>856</v>
      </c>
      <c r="C77" s="365"/>
      <c r="D77" s="165"/>
      <c r="E77" s="165"/>
    </row>
    <row r="78" spans="1:5" ht="9" customHeight="1">
      <c r="A78" s="167" t="s">
        <v>757</v>
      </c>
      <c r="B78" s="365" t="s">
        <v>857</v>
      </c>
      <c r="C78" s="365"/>
      <c r="D78" s="165"/>
      <c r="E78" s="165"/>
    </row>
    <row r="79" spans="1:5" ht="9" customHeight="1">
      <c r="A79" s="167" t="s">
        <v>759</v>
      </c>
      <c r="B79" s="365" t="s">
        <v>760</v>
      </c>
      <c r="C79" s="365"/>
      <c r="D79" s="165"/>
      <c r="E79" s="165"/>
    </row>
    <row r="80" spans="1:5" ht="9" customHeight="1">
      <c r="A80" s="167" t="s">
        <v>761</v>
      </c>
      <c r="B80" s="365" t="s">
        <v>858</v>
      </c>
      <c r="C80" s="365"/>
      <c r="D80" s="165"/>
      <c r="E80" s="165"/>
    </row>
    <row r="81" spans="1:5" ht="22.5" customHeight="1">
      <c r="A81" s="167" t="s">
        <v>763</v>
      </c>
      <c r="B81" s="365" t="s">
        <v>859</v>
      </c>
      <c r="C81" s="365"/>
      <c r="D81" s="165"/>
      <c r="E81" s="165"/>
    </row>
    <row r="82" spans="1:5" ht="22.5" customHeight="1">
      <c r="A82" s="167" t="s">
        <v>765</v>
      </c>
      <c r="B82" s="365" t="s">
        <v>860</v>
      </c>
      <c r="C82" s="365"/>
      <c r="D82" s="165"/>
      <c r="E82" s="165"/>
    </row>
    <row r="83" spans="1:5" ht="9" customHeight="1">
      <c r="A83" s="167" t="s">
        <v>767</v>
      </c>
      <c r="B83" s="365" t="s">
        <v>861</v>
      </c>
      <c r="C83" s="365"/>
      <c r="D83" s="165"/>
      <c r="E83" s="165"/>
    </row>
    <row r="84" spans="1:5" ht="22.5" customHeight="1">
      <c r="A84" s="167" t="s">
        <v>769</v>
      </c>
      <c r="B84" s="365" t="s">
        <v>862</v>
      </c>
      <c r="C84" s="365"/>
      <c r="D84" s="165"/>
      <c r="E84" s="165"/>
    </row>
    <row r="85" spans="1:5" ht="22.5" customHeight="1">
      <c r="A85" s="167" t="s">
        <v>771</v>
      </c>
      <c r="B85" s="365" t="s">
        <v>863</v>
      </c>
      <c r="C85" s="365"/>
      <c r="D85" s="165"/>
      <c r="E85" s="165"/>
    </row>
    <row r="86" spans="1:5" ht="22.5" customHeight="1">
      <c r="A86" s="167" t="s">
        <v>773</v>
      </c>
      <c r="B86" s="365" t="s">
        <v>864</v>
      </c>
      <c r="C86" s="365"/>
      <c r="D86" s="165"/>
      <c r="E86" s="165"/>
    </row>
    <row r="87" spans="1:5" ht="9" customHeight="1">
      <c r="A87" s="167" t="s">
        <v>775</v>
      </c>
      <c r="B87" s="365" t="s">
        <v>865</v>
      </c>
      <c r="C87" s="365"/>
      <c r="D87" s="165"/>
      <c r="E87" s="165"/>
    </row>
    <row r="88" spans="1:5" ht="9" customHeight="1">
      <c r="A88" s="167" t="s">
        <v>777</v>
      </c>
      <c r="B88" s="365" t="s">
        <v>778</v>
      </c>
      <c r="C88" s="365"/>
      <c r="D88" s="165"/>
      <c r="E88" s="165"/>
    </row>
    <row r="89" spans="1:5" ht="12.75" customHeight="1">
      <c r="A89" s="167" t="s">
        <v>779</v>
      </c>
      <c r="B89" s="365" t="s">
        <v>780</v>
      </c>
      <c r="C89" s="365"/>
      <c r="D89" s="165"/>
      <c r="E89" s="165"/>
    </row>
    <row r="90" spans="1:5" ht="12.75" customHeight="1">
      <c r="A90" s="168" t="s">
        <v>313</v>
      </c>
      <c r="B90" s="366" t="s">
        <v>866</v>
      </c>
      <c r="C90" s="366"/>
      <c r="D90" s="105">
        <f>SUM(D64+D73+D83+D84+D85+D86+D87+D88+D89)</f>
        <v>0</v>
      </c>
      <c r="E90" s="105">
        <f>SUM(E64+E73+E83+E84+E85+E86+E87+E88+E89)</f>
        <v>0</v>
      </c>
    </row>
    <row r="91" spans="1:5" ht="9" customHeight="1">
      <c r="A91" s="168" t="s">
        <v>503</v>
      </c>
      <c r="B91" s="366" t="s">
        <v>867</v>
      </c>
      <c r="C91" s="366"/>
      <c r="D91" s="105">
        <f>D41+D62+D90</f>
        <v>36420</v>
      </c>
      <c r="E91" s="105">
        <f>E41+E62+E90</f>
        <v>22606</v>
      </c>
    </row>
    <row r="92" spans="1:5" ht="9" customHeight="1">
      <c r="A92" s="168" t="s">
        <v>506</v>
      </c>
      <c r="B92" s="366" t="s">
        <v>868</v>
      </c>
      <c r="C92" s="366"/>
      <c r="D92" s="104">
        <v>128590</v>
      </c>
      <c r="E92" s="104">
        <v>91402</v>
      </c>
    </row>
    <row r="93" spans="1:5" ht="22.5" customHeight="1">
      <c r="A93" s="168" t="s">
        <v>518</v>
      </c>
      <c r="B93" s="366" t="s">
        <v>869</v>
      </c>
      <c r="C93" s="366"/>
      <c r="D93" s="104">
        <v>165010</v>
      </c>
      <c r="E93" s="104">
        <v>128590</v>
      </c>
    </row>
    <row r="94" spans="1:5" ht="22.5" customHeight="1">
      <c r="A94" s="168" t="s">
        <v>521</v>
      </c>
      <c r="B94" s="366" t="s">
        <v>870</v>
      </c>
      <c r="C94" s="366"/>
      <c r="D94" s="165"/>
      <c r="E94" s="165"/>
    </row>
    <row r="95" spans="1:5" ht="22.5" customHeight="1">
      <c r="A95" s="168" t="s">
        <v>529</v>
      </c>
      <c r="B95" s="366" t="s">
        <v>871</v>
      </c>
      <c r="C95" s="366"/>
      <c r="D95" s="104">
        <v>165010</v>
      </c>
      <c r="E95" s="104">
        <v>128590</v>
      </c>
    </row>
  </sheetData>
  <sheetProtection sheet="1" formatCells="0" formatColumns="0" formatRows="0" insertColumns="0" insertRows="0"/>
  <mergeCells count="102">
    <mergeCell ref="B94:C94"/>
    <mergeCell ref="B95:C95"/>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A63:E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A42:E42"/>
    <mergeCell ref="B43:C43"/>
    <mergeCell ref="B44:C44"/>
    <mergeCell ref="B45:C45"/>
    <mergeCell ref="D34:D35"/>
    <mergeCell ref="E34:E35"/>
    <mergeCell ref="B36:C36"/>
    <mergeCell ref="B37:C37"/>
    <mergeCell ref="B38:C38"/>
    <mergeCell ref="B39:C39"/>
    <mergeCell ref="B29:C29"/>
    <mergeCell ref="B30:C30"/>
    <mergeCell ref="B31:C31"/>
    <mergeCell ref="B32:C32"/>
    <mergeCell ref="B33:C33"/>
    <mergeCell ref="A34:A35"/>
    <mergeCell ref="B34:C35"/>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5:B5"/>
    <mergeCell ref="C5:E5"/>
    <mergeCell ref="A6:B6"/>
    <mergeCell ref="C6:E6"/>
    <mergeCell ref="A8:A10"/>
    <mergeCell ref="B8:C10"/>
    <mergeCell ref="D8:E8"/>
    <mergeCell ref="D9:D10"/>
    <mergeCell ref="E9:E10"/>
    <mergeCell ref="A1:E1"/>
    <mergeCell ref="A2:E2"/>
    <mergeCell ref="A3:B3"/>
    <mergeCell ref="C3:E3"/>
    <mergeCell ref="A4:B4"/>
    <mergeCell ref="C4:E4"/>
  </mergeCells>
  <printOptions/>
  <pageMargins left="0.19652777777777777" right="0"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L201"/>
  <sheetViews>
    <sheetView showGridLines="0" zoomScalePageLayoutView="0" workbookViewId="0" topLeftCell="A1">
      <selection activeCell="A7" sqref="A7:B8"/>
    </sheetView>
  </sheetViews>
  <sheetFormatPr defaultColWidth="9.140625" defaultRowHeight="12.75"/>
  <cols>
    <col min="1" max="1" width="5.140625" style="92" customWidth="1"/>
    <col min="2" max="2" width="42.57421875" style="93" customWidth="1"/>
    <col min="3" max="3" width="4.7109375" style="94" customWidth="1"/>
    <col min="4" max="5" width="14.28125" style="92" customWidth="1"/>
    <col min="6" max="12" width="9.140625" style="170" customWidth="1"/>
    <col min="13" max="16384" width="9.140625" style="92" customWidth="1"/>
  </cols>
  <sheetData>
    <row r="1" spans="1:12" s="95" customFormat="1" ht="10.5" customHeight="1">
      <c r="A1" s="311" t="s">
        <v>872</v>
      </c>
      <c r="B1" s="311"/>
      <c r="C1" s="311"/>
      <c r="D1" s="311"/>
      <c r="E1" s="311"/>
      <c r="F1" s="171"/>
      <c r="G1" s="171"/>
      <c r="H1" s="171"/>
      <c r="I1" s="171"/>
      <c r="J1" s="171"/>
      <c r="K1" s="171"/>
      <c r="L1" s="171"/>
    </row>
    <row r="2" spans="1:6" s="95" customFormat="1" ht="15" customHeight="1">
      <c r="A2" s="312" t="s">
        <v>129</v>
      </c>
      <c r="B2" s="312"/>
      <c r="C2" s="313"/>
      <c r="D2" s="313"/>
      <c r="E2" s="313"/>
      <c r="F2" s="108"/>
    </row>
    <row r="3" spans="1:12" ht="15" customHeight="1">
      <c r="A3" s="312" t="s">
        <v>130</v>
      </c>
      <c r="B3" s="312"/>
      <c r="C3" s="328"/>
      <c r="D3" s="328"/>
      <c r="E3" s="328"/>
      <c r="F3" s="108"/>
      <c r="G3" s="92"/>
      <c r="H3" s="92"/>
      <c r="I3" s="92"/>
      <c r="J3" s="92"/>
      <c r="K3" s="92"/>
      <c r="L3" s="92"/>
    </row>
    <row r="4" spans="1:5" ht="15.75">
      <c r="A4" s="312" t="s">
        <v>131</v>
      </c>
      <c r="B4" s="312"/>
      <c r="C4" s="299" t="str">
        <f>IF(ISBLANK(Polročná_správa!B12),"  ",Polročná_správa!B12)</f>
        <v>CHEMINVEST, a. s.</v>
      </c>
      <c r="D4" s="299"/>
      <c r="E4" s="299"/>
    </row>
    <row r="5" spans="1:5" ht="15.75">
      <c r="A5" s="314" t="s">
        <v>6</v>
      </c>
      <c r="B5" s="314"/>
      <c r="C5" s="299" t="str">
        <f>IF(ISBLANK(Polročná_správa!E6),"  ",Polročná_správa!E6)</f>
        <v>00677957</v>
      </c>
      <c r="D5" s="299"/>
      <c r="E5" s="299"/>
    </row>
    <row r="6" spans="1:5" ht="11.25" customHeight="1">
      <c r="A6" s="97"/>
      <c r="B6" s="98"/>
      <c r="C6" s="99"/>
      <c r="D6" s="97"/>
      <c r="E6" s="97"/>
    </row>
    <row r="7" spans="1:5" ht="9.75" customHeight="1">
      <c r="A7" s="315" t="s">
        <v>873</v>
      </c>
      <c r="B7" s="315"/>
      <c r="C7" s="315" t="s">
        <v>874</v>
      </c>
      <c r="D7" s="369" t="s">
        <v>875</v>
      </c>
      <c r="E7" s="369" t="s">
        <v>876</v>
      </c>
    </row>
    <row r="8" spans="1:5" ht="44.25" customHeight="1">
      <c r="A8" s="315"/>
      <c r="B8" s="315"/>
      <c r="C8" s="315"/>
      <c r="D8" s="369"/>
      <c r="E8" s="369" t="s">
        <v>138</v>
      </c>
    </row>
    <row r="9" spans="1:5" ht="9.75">
      <c r="A9" s="370"/>
      <c r="B9" s="370"/>
      <c r="C9" s="172"/>
      <c r="D9" s="173"/>
      <c r="E9" s="173"/>
    </row>
    <row r="10" spans="1:5" ht="9.75">
      <c r="A10" s="370"/>
      <c r="B10" s="370"/>
      <c r="C10" s="172"/>
      <c r="D10" s="165"/>
      <c r="E10" s="165"/>
    </row>
    <row r="11" spans="1:5" ht="9.75">
      <c r="A11" s="370"/>
      <c r="B11" s="370"/>
      <c r="C11" s="172"/>
      <c r="D11" s="173"/>
      <c r="E11" s="173"/>
    </row>
    <row r="12" spans="1:5" ht="9.75">
      <c r="A12" s="370"/>
      <c r="B12" s="370"/>
      <c r="C12" s="172"/>
      <c r="D12" s="173"/>
      <c r="E12" s="173"/>
    </row>
    <row r="13" spans="1:5" ht="9.75">
      <c r="A13" s="370"/>
      <c r="B13" s="370"/>
      <c r="C13" s="172"/>
      <c r="D13" s="165"/>
      <c r="E13" s="165"/>
    </row>
    <row r="14" spans="1:5" ht="9.75">
      <c r="A14" s="370"/>
      <c r="B14" s="370"/>
      <c r="C14" s="172"/>
      <c r="D14" s="165"/>
      <c r="E14" s="165"/>
    </row>
    <row r="15" spans="1:5" ht="9.75">
      <c r="A15" s="370"/>
      <c r="B15" s="370"/>
      <c r="C15" s="172"/>
      <c r="D15" s="165"/>
      <c r="E15" s="165"/>
    </row>
    <row r="16" spans="1:5" ht="9.75">
      <c r="A16" s="370"/>
      <c r="B16" s="370"/>
      <c r="C16" s="172"/>
      <c r="D16" s="165"/>
      <c r="E16" s="165"/>
    </row>
    <row r="17" spans="1:5" ht="9.75">
      <c r="A17" s="370"/>
      <c r="B17" s="370"/>
      <c r="C17" s="172"/>
      <c r="D17" s="165"/>
      <c r="E17" s="165"/>
    </row>
    <row r="18" spans="1:5" ht="9.75">
      <c r="A18" s="370"/>
      <c r="B18" s="370"/>
      <c r="C18" s="172"/>
      <c r="D18" s="165"/>
      <c r="E18" s="165"/>
    </row>
    <row r="19" spans="1:5" ht="9.75">
      <c r="A19" s="370"/>
      <c r="B19" s="370"/>
      <c r="C19" s="172"/>
      <c r="D19" s="165"/>
      <c r="E19" s="165"/>
    </row>
    <row r="20" spans="1:5" ht="9.75">
      <c r="A20" s="370"/>
      <c r="B20" s="370"/>
      <c r="C20" s="172"/>
      <c r="D20" s="165"/>
      <c r="E20" s="165"/>
    </row>
    <row r="21" spans="1:5" ht="9.75">
      <c r="A21" s="370"/>
      <c r="B21" s="370"/>
      <c r="C21" s="172"/>
      <c r="D21" s="173"/>
      <c r="E21" s="173"/>
    </row>
    <row r="22" spans="1:5" ht="9.75">
      <c r="A22" s="370"/>
      <c r="B22" s="370"/>
      <c r="C22" s="172"/>
      <c r="D22" s="165"/>
      <c r="E22" s="165"/>
    </row>
    <row r="23" spans="1:5" ht="9.75">
      <c r="A23" s="370"/>
      <c r="B23" s="370"/>
      <c r="C23" s="172"/>
      <c r="D23" s="165"/>
      <c r="E23" s="165"/>
    </row>
    <row r="24" spans="1:5" ht="9.75">
      <c r="A24" s="370"/>
      <c r="B24" s="370"/>
      <c r="C24" s="172"/>
      <c r="D24" s="165"/>
      <c r="E24" s="165"/>
    </row>
    <row r="25" spans="1:5" ht="9.75">
      <c r="A25" s="370"/>
      <c r="B25" s="370"/>
      <c r="C25" s="172"/>
      <c r="D25" s="165"/>
      <c r="E25" s="165"/>
    </row>
    <row r="26" spans="1:5" ht="9.75">
      <c r="A26" s="370"/>
      <c r="B26" s="370"/>
      <c r="C26" s="172"/>
      <c r="D26" s="165"/>
      <c r="E26" s="165"/>
    </row>
    <row r="27" spans="1:5" ht="9.75">
      <c r="A27" s="370"/>
      <c r="B27" s="370"/>
      <c r="C27" s="172"/>
      <c r="D27" s="165"/>
      <c r="E27" s="165"/>
    </row>
    <row r="28" spans="1:5" ht="9.75">
      <c r="A28" s="370"/>
      <c r="B28" s="370"/>
      <c r="C28" s="172"/>
      <c r="D28" s="165"/>
      <c r="E28" s="165"/>
    </row>
    <row r="29" spans="1:5" ht="9.75">
      <c r="A29" s="370"/>
      <c r="B29" s="370"/>
      <c r="C29" s="172"/>
      <c r="D29" s="165"/>
      <c r="E29" s="165"/>
    </row>
    <row r="30" spans="1:5" ht="9.75">
      <c r="A30" s="370"/>
      <c r="B30" s="370"/>
      <c r="C30" s="172"/>
      <c r="D30" s="165"/>
      <c r="E30" s="165"/>
    </row>
    <row r="31" spans="1:5" ht="9.75">
      <c r="A31" s="370"/>
      <c r="B31" s="370"/>
      <c r="C31" s="172"/>
      <c r="D31" s="173"/>
      <c r="E31" s="173"/>
    </row>
    <row r="32" spans="1:5" ht="9.75">
      <c r="A32" s="370"/>
      <c r="B32" s="370"/>
      <c r="C32" s="172"/>
      <c r="D32" s="165"/>
      <c r="E32" s="165"/>
    </row>
    <row r="33" spans="1:5" ht="9.75">
      <c r="A33" s="370"/>
      <c r="B33" s="370"/>
      <c r="C33" s="172"/>
      <c r="D33" s="165"/>
      <c r="E33" s="165"/>
    </row>
    <row r="34" spans="1:5" ht="9.75">
      <c r="A34" s="370"/>
      <c r="B34" s="370"/>
      <c r="C34" s="172"/>
      <c r="D34" s="165"/>
      <c r="E34" s="165"/>
    </row>
    <row r="35" spans="1:5" ht="12.75" customHeight="1">
      <c r="A35" s="370"/>
      <c r="B35" s="370"/>
      <c r="C35" s="172"/>
      <c r="D35" s="165"/>
      <c r="E35" s="165"/>
    </row>
    <row r="36" spans="1:5" ht="12.75" customHeight="1">
      <c r="A36" s="370"/>
      <c r="B36" s="370"/>
      <c r="C36" s="172"/>
      <c r="D36" s="165"/>
      <c r="E36" s="165"/>
    </row>
    <row r="37" spans="1:5" ht="12.75" customHeight="1">
      <c r="A37" s="370"/>
      <c r="B37" s="370"/>
      <c r="C37" s="172"/>
      <c r="D37" s="165"/>
      <c r="E37" s="165"/>
    </row>
    <row r="38" spans="1:5" ht="12.75" customHeight="1">
      <c r="A38" s="370"/>
      <c r="B38" s="370"/>
      <c r="C38" s="172"/>
      <c r="D38" s="165"/>
      <c r="E38" s="165"/>
    </row>
    <row r="39" spans="1:5" ht="12.75" customHeight="1">
      <c r="A39" s="370"/>
      <c r="B39" s="370"/>
      <c r="C39" s="172"/>
      <c r="D39" s="165"/>
      <c r="E39" s="165"/>
    </row>
    <row r="40" spans="1:5" ht="12.75" customHeight="1">
      <c r="A40" s="370"/>
      <c r="B40" s="370"/>
      <c r="C40" s="172"/>
      <c r="D40" s="173"/>
      <c r="E40" s="173"/>
    </row>
    <row r="41" spans="1:5" ht="9.75">
      <c r="A41" s="370"/>
      <c r="B41" s="370"/>
      <c r="C41" s="172"/>
      <c r="D41" s="173"/>
      <c r="E41" s="173"/>
    </row>
    <row r="42" spans="1:5" ht="9.75">
      <c r="A42" s="370"/>
      <c r="B42" s="370"/>
      <c r="C42" s="172"/>
      <c r="D42" s="165"/>
      <c r="E42" s="165"/>
    </row>
    <row r="43" spans="1:5" ht="9.75">
      <c r="A43" s="370"/>
      <c r="B43" s="370"/>
      <c r="C43" s="172"/>
      <c r="D43" s="165"/>
      <c r="E43" s="165"/>
    </row>
    <row r="44" spans="1:5" ht="9.75">
      <c r="A44" s="370"/>
      <c r="B44" s="370"/>
      <c r="C44" s="172"/>
      <c r="D44" s="165"/>
      <c r="E44" s="165"/>
    </row>
    <row r="45" spans="1:5" ht="9.75">
      <c r="A45" s="370"/>
      <c r="B45" s="370"/>
      <c r="C45" s="172"/>
      <c r="D45" s="165"/>
      <c r="E45" s="165"/>
    </row>
    <row r="46" spans="1:5" ht="9.75">
      <c r="A46" s="370"/>
      <c r="B46" s="370"/>
      <c r="C46" s="172"/>
      <c r="D46" s="165"/>
      <c r="E46" s="165"/>
    </row>
    <row r="47" spans="1:5" ht="9.75">
      <c r="A47" s="370"/>
      <c r="B47" s="370"/>
      <c r="C47" s="172"/>
      <c r="D47" s="165"/>
      <c r="E47" s="165"/>
    </row>
    <row r="48" spans="1:5" ht="9.75">
      <c r="A48" s="370"/>
      <c r="B48" s="370"/>
      <c r="C48" s="172"/>
      <c r="D48" s="165"/>
      <c r="E48" s="165"/>
    </row>
    <row r="49" spans="1:5" ht="9.75">
      <c r="A49" s="370"/>
      <c r="B49" s="370"/>
      <c r="C49" s="172"/>
      <c r="D49" s="173"/>
      <c r="E49" s="173"/>
    </row>
    <row r="50" spans="1:5" ht="9.75">
      <c r="A50" s="370"/>
      <c r="B50" s="370"/>
      <c r="C50" s="172"/>
      <c r="D50" s="165"/>
      <c r="E50" s="165"/>
    </row>
    <row r="51" spans="1:5" ht="9.75">
      <c r="A51" s="370"/>
      <c r="B51" s="370"/>
      <c r="C51" s="172"/>
      <c r="D51" s="165"/>
      <c r="E51" s="165"/>
    </row>
    <row r="52" spans="1:5" ht="9.75">
      <c r="A52" s="370"/>
      <c r="B52" s="370"/>
      <c r="C52" s="172"/>
      <c r="D52" s="165"/>
      <c r="E52" s="165"/>
    </row>
    <row r="53" spans="1:5" ht="9.75">
      <c r="A53" s="370"/>
      <c r="B53" s="370"/>
      <c r="C53" s="172"/>
      <c r="D53" s="165"/>
      <c r="E53" s="165"/>
    </row>
    <row r="54" spans="1:5" ht="12.75" customHeight="1">
      <c r="A54" s="370"/>
      <c r="B54" s="370"/>
      <c r="C54" s="172"/>
      <c r="D54" s="165"/>
      <c r="E54" s="165"/>
    </row>
    <row r="55" spans="1:5" ht="12.75" customHeight="1">
      <c r="A55" s="370"/>
      <c r="B55" s="370"/>
      <c r="C55" s="172"/>
      <c r="D55" s="165"/>
      <c r="E55" s="165"/>
    </row>
    <row r="56" spans="1:5" ht="12.75" customHeight="1">
      <c r="A56" s="370"/>
      <c r="B56" s="370"/>
      <c r="C56" s="172"/>
      <c r="D56" s="173"/>
      <c r="E56" s="173"/>
    </row>
    <row r="57" spans="1:5" ht="12.75" customHeight="1">
      <c r="A57" s="370"/>
      <c r="B57" s="370"/>
      <c r="C57" s="172"/>
      <c r="D57" s="165"/>
      <c r="E57" s="165"/>
    </row>
    <row r="58" spans="1:5" ht="12.75" customHeight="1">
      <c r="A58" s="370"/>
      <c r="B58" s="370"/>
      <c r="C58" s="172"/>
      <c r="D58" s="165"/>
      <c r="E58" s="165"/>
    </row>
    <row r="59" spans="1:5" ht="12.75" customHeight="1">
      <c r="A59" s="370"/>
      <c r="B59" s="370"/>
      <c r="C59" s="172"/>
      <c r="D59" s="165"/>
      <c r="E59" s="165"/>
    </row>
    <row r="60" spans="1:5" ht="12.75" customHeight="1">
      <c r="A60" s="370"/>
      <c r="B60" s="370"/>
      <c r="C60" s="172"/>
      <c r="D60" s="165"/>
      <c r="E60" s="165"/>
    </row>
    <row r="61" spans="1:5" ht="12.75" customHeight="1">
      <c r="A61" s="370"/>
      <c r="B61" s="370"/>
      <c r="C61" s="172"/>
      <c r="D61" s="165"/>
      <c r="E61" s="165"/>
    </row>
    <row r="62" spans="1:5" ht="12.75" customHeight="1">
      <c r="A62" s="370"/>
      <c r="B62" s="370"/>
      <c r="C62" s="172"/>
      <c r="D62" s="165"/>
      <c r="E62" s="165"/>
    </row>
    <row r="63" spans="1:5" ht="12.75" customHeight="1">
      <c r="A63" s="370"/>
      <c r="B63" s="370"/>
      <c r="C63" s="172"/>
      <c r="D63" s="165"/>
      <c r="E63" s="165"/>
    </row>
    <row r="64" spans="1:5" ht="12.75" customHeight="1">
      <c r="A64" s="370"/>
      <c r="B64" s="370"/>
      <c r="C64" s="172"/>
      <c r="D64" s="173"/>
      <c r="E64" s="173"/>
    </row>
    <row r="65" spans="1:5" ht="12.75" customHeight="1">
      <c r="A65" s="370"/>
      <c r="B65" s="370"/>
      <c r="C65" s="172"/>
      <c r="D65" s="165"/>
      <c r="E65" s="165"/>
    </row>
    <row r="66" spans="1:5" ht="12.75" customHeight="1">
      <c r="A66" s="370"/>
      <c r="B66" s="370"/>
      <c r="C66" s="172"/>
      <c r="D66" s="165"/>
      <c r="E66" s="165"/>
    </row>
    <row r="67" spans="1:5" ht="12.75" customHeight="1">
      <c r="A67" s="370"/>
      <c r="B67" s="370"/>
      <c r="C67" s="172"/>
      <c r="D67" s="165"/>
      <c r="E67" s="165"/>
    </row>
    <row r="68" spans="1:5" ht="12.75" customHeight="1">
      <c r="A68" s="370"/>
      <c r="B68" s="370"/>
      <c r="C68" s="172"/>
      <c r="D68" s="165"/>
      <c r="E68" s="165"/>
    </row>
    <row r="69" spans="1:5" ht="12.75" customHeight="1">
      <c r="A69" s="370"/>
      <c r="B69" s="370"/>
      <c r="C69" s="172"/>
      <c r="D69" s="165"/>
      <c r="E69" s="165"/>
    </row>
    <row r="70" spans="1:5" ht="12.75" customHeight="1">
      <c r="A70" s="370"/>
      <c r="B70" s="370"/>
      <c r="C70" s="172"/>
      <c r="D70" s="173"/>
      <c r="E70" s="173"/>
    </row>
    <row r="71" spans="1:5" ht="12.75" customHeight="1">
      <c r="A71" s="370"/>
      <c r="B71" s="370"/>
      <c r="C71" s="172"/>
      <c r="D71" s="165"/>
      <c r="E71" s="165"/>
    </row>
    <row r="72" spans="1:5" ht="12.75" customHeight="1">
      <c r="A72" s="370"/>
      <c r="B72" s="370"/>
      <c r="C72" s="172"/>
      <c r="D72" s="165"/>
      <c r="E72" s="165"/>
    </row>
    <row r="73" spans="1:5" ht="9.75">
      <c r="A73" s="370"/>
      <c r="B73" s="370"/>
      <c r="C73" s="172"/>
      <c r="D73" s="173"/>
      <c r="E73" s="173"/>
    </row>
    <row r="74" spans="1:5" ht="9.75">
      <c r="A74" s="170"/>
      <c r="B74" s="174"/>
      <c r="C74" s="175"/>
      <c r="D74" s="176"/>
      <c r="E74" s="176"/>
    </row>
    <row r="75" spans="1:5" ht="9.75">
      <c r="A75" s="170"/>
      <c r="B75" s="177"/>
      <c r="C75" s="175"/>
      <c r="D75" s="176"/>
      <c r="E75" s="176"/>
    </row>
    <row r="76" spans="1:5" ht="9.75">
      <c r="A76" s="170"/>
      <c r="B76" s="177"/>
      <c r="C76" s="175"/>
      <c r="D76" s="176"/>
      <c r="E76" s="176"/>
    </row>
    <row r="77" spans="1:5" ht="9.75">
      <c r="A77" s="170"/>
      <c r="B77" s="177"/>
      <c r="C77" s="175"/>
      <c r="D77" s="176"/>
      <c r="E77" s="176"/>
    </row>
    <row r="78" spans="1:5" ht="9.75">
      <c r="A78" s="170"/>
      <c r="B78" s="177"/>
      <c r="C78" s="175"/>
      <c r="D78" s="176"/>
      <c r="E78" s="176"/>
    </row>
    <row r="79" spans="1:5" ht="9.75">
      <c r="A79" s="170"/>
      <c r="B79" s="177"/>
      <c r="C79" s="175"/>
      <c r="D79" s="176"/>
      <c r="E79" s="176"/>
    </row>
    <row r="80" spans="1:5" ht="9.75">
      <c r="A80" s="170"/>
      <c r="B80" s="177"/>
      <c r="C80" s="175"/>
      <c r="D80" s="176"/>
      <c r="E80" s="176"/>
    </row>
    <row r="81" spans="1:5" ht="9.75">
      <c r="A81" s="170"/>
      <c r="B81" s="177"/>
      <c r="C81" s="175"/>
      <c r="D81" s="176"/>
      <c r="E81" s="176"/>
    </row>
    <row r="82" spans="1:5" ht="9.75">
      <c r="A82" s="170"/>
      <c r="B82" s="177"/>
      <c r="C82" s="175"/>
      <c r="D82" s="176"/>
      <c r="E82" s="176"/>
    </row>
    <row r="83" spans="1:5" ht="9.75">
      <c r="A83" s="170"/>
      <c r="B83" s="177"/>
      <c r="C83" s="175"/>
      <c r="D83" s="176"/>
      <c r="E83" s="176"/>
    </row>
    <row r="84" spans="1:5" ht="9.75">
      <c r="A84" s="170"/>
      <c r="B84" s="177"/>
      <c r="C84" s="175"/>
      <c r="D84" s="176"/>
      <c r="E84" s="176"/>
    </row>
    <row r="85" spans="4:5" ht="9.75">
      <c r="D85" s="106"/>
      <c r="E85" s="106"/>
    </row>
    <row r="86" spans="4:5" ht="9.75">
      <c r="D86" s="106"/>
      <c r="E86" s="106"/>
    </row>
    <row r="87" spans="4:5" ht="9.75">
      <c r="D87" s="106"/>
      <c r="E87" s="106"/>
    </row>
    <row r="88" spans="4:5" ht="9.75">
      <c r="D88" s="106"/>
      <c r="E88" s="106"/>
    </row>
    <row r="89" spans="4:5" ht="9.75">
      <c r="D89" s="106"/>
      <c r="E89" s="106"/>
    </row>
    <row r="90" spans="4:5" ht="9.75">
      <c r="D90" s="106"/>
      <c r="E90" s="106"/>
    </row>
    <row r="91" spans="4:5" ht="9.75">
      <c r="D91" s="106"/>
      <c r="E91" s="106"/>
    </row>
    <row r="92" spans="4:5" ht="9.75">
      <c r="D92" s="106"/>
      <c r="E92" s="106"/>
    </row>
    <row r="93" spans="4:5" ht="9.75">
      <c r="D93" s="106"/>
      <c r="E93" s="106"/>
    </row>
    <row r="94" spans="4:5" ht="9.75">
      <c r="D94" s="106"/>
      <c r="E94" s="106"/>
    </row>
    <row r="95" spans="4:5" ht="9.75">
      <c r="D95" s="106"/>
      <c r="E95" s="106"/>
    </row>
    <row r="96" spans="4:5" ht="9.75">
      <c r="D96" s="106"/>
      <c r="E96" s="106"/>
    </row>
    <row r="97" spans="4:5" ht="9.75">
      <c r="D97" s="106"/>
      <c r="E97" s="106"/>
    </row>
    <row r="98" spans="4:5" ht="9.75">
      <c r="D98" s="106"/>
      <c r="E98" s="106"/>
    </row>
    <row r="99" spans="4:5" ht="9.75">
      <c r="D99" s="106"/>
      <c r="E99" s="106"/>
    </row>
    <row r="100" spans="4:5" ht="9.75">
      <c r="D100" s="106"/>
      <c r="E100" s="106"/>
    </row>
    <row r="101" spans="4:5" ht="9.75">
      <c r="D101" s="106"/>
      <c r="E101" s="106"/>
    </row>
    <row r="102" spans="4:5" ht="9.75">
      <c r="D102" s="106"/>
      <c r="E102" s="106"/>
    </row>
    <row r="103" spans="4:5" ht="9.75">
      <c r="D103" s="106"/>
      <c r="E103" s="106"/>
    </row>
    <row r="104" spans="4:5" ht="9.75">
      <c r="D104" s="106"/>
      <c r="E104" s="106"/>
    </row>
    <row r="105" spans="4:5" ht="9.75">
      <c r="D105" s="106"/>
      <c r="E105" s="106"/>
    </row>
    <row r="106" spans="4:5" ht="9.75">
      <c r="D106" s="106"/>
      <c r="E106" s="106"/>
    </row>
    <row r="107" spans="4:5" ht="9.75">
      <c r="D107" s="106"/>
      <c r="E107" s="106"/>
    </row>
    <row r="108" spans="4:5" ht="9.75">
      <c r="D108" s="106"/>
      <c r="E108" s="106"/>
    </row>
    <row r="109" spans="4:5" ht="9.75">
      <c r="D109" s="106"/>
      <c r="E109" s="106"/>
    </row>
    <row r="110" spans="4:5" ht="9.75">
      <c r="D110" s="106"/>
      <c r="E110" s="106"/>
    </row>
    <row r="111" spans="4:5" ht="9.75">
      <c r="D111" s="106"/>
      <c r="E111" s="106"/>
    </row>
    <row r="112" spans="4:5" ht="9.75">
      <c r="D112" s="106"/>
      <c r="E112" s="106"/>
    </row>
    <row r="113" spans="4:5" ht="9.75">
      <c r="D113" s="106"/>
      <c r="E113" s="106"/>
    </row>
    <row r="114" spans="4:5" ht="9.75">
      <c r="D114" s="106"/>
      <c r="E114" s="106"/>
    </row>
    <row r="115" spans="4:5" ht="9.75">
      <c r="D115" s="106"/>
      <c r="E115" s="106"/>
    </row>
    <row r="116" spans="4:5" ht="9.75">
      <c r="D116" s="106"/>
      <c r="E116" s="106"/>
    </row>
    <row r="117" spans="4:5" ht="9.75">
      <c r="D117" s="106"/>
      <c r="E117" s="106"/>
    </row>
    <row r="118" spans="4:5" ht="9.75">
      <c r="D118" s="106"/>
      <c r="E118" s="106"/>
    </row>
    <row r="119" spans="4:5" ht="9.75">
      <c r="D119" s="106"/>
      <c r="E119" s="106"/>
    </row>
    <row r="120" spans="4:5" ht="9.75">
      <c r="D120" s="106"/>
      <c r="E120" s="106"/>
    </row>
    <row r="121" spans="4:5" ht="9.75">
      <c r="D121" s="106"/>
      <c r="E121" s="106"/>
    </row>
    <row r="122" spans="4:5" ht="9.75">
      <c r="D122" s="106"/>
      <c r="E122" s="106"/>
    </row>
    <row r="123" spans="4:5" ht="9.75">
      <c r="D123" s="106"/>
      <c r="E123" s="106"/>
    </row>
    <row r="124" spans="4:5" ht="9.75">
      <c r="D124" s="106"/>
      <c r="E124" s="106"/>
    </row>
    <row r="125" spans="4:5" ht="9.75">
      <c r="D125" s="106"/>
      <c r="E125" s="106"/>
    </row>
    <row r="126" spans="4:5" ht="9.75">
      <c r="D126" s="106"/>
      <c r="E126" s="106"/>
    </row>
    <row r="127" spans="4:5" ht="9.75">
      <c r="D127" s="106"/>
      <c r="E127" s="106"/>
    </row>
    <row r="128" spans="4:5" ht="9.75">
      <c r="D128" s="106"/>
      <c r="E128" s="106"/>
    </row>
    <row r="129" spans="4:5" ht="9.75">
      <c r="D129" s="106"/>
      <c r="E129" s="106"/>
    </row>
    <row r="130" spans="4:5" ht="9.75">
      <c r="D130" s="106"/>
      <c r="E130" s="106"/>
    </row>
    <row r="131" spans="4:5" ht="9.75">
      <c r="D131" s="106"/>
      <c r="E131" s="106"/>
    </row>
    <row r="132" spans="4:5" ht="9.75">
      <c r="D132" s="106"/>
      <c r="E132" s="106"/>
    </row>
    <row r="133" spans="4:5" ht="9.75">
      <c r="D133" s="106"/>
      <c r="E133" s="106"/>
    </row>
    <row r="134" spans="4:5" ht="9.75">
      <c r="D134" s="106"/>
      <c r="E134" s="106"/>
    </row>
    <row r="135" spans="4:5" ht="9.75">
      <c r="D135" s="106"/>
      <c r="E135" s="106"/>
    </row>
    <row r="136" spans="4:5" ht="9.75">
      <c r="D136" s="106"/>
      <c r="E136" s="106"/>
    </row>
    <row r="137" spans="4:5" ht="9.75">
      <c r="D137" s="106"/>
      <c r="E137" s="106"/>
    </row>
    <row r="138" spans="4:5" ht="9.75">
      <c r="D138" s="106"/>
      <c r="E138" s="106"/>
    </row>
    <row r="139" spans="4:5" ht="9.75">
      <c r="D139" s="106"/>
      <c r="E139" s="106"/>
    </row>
    <row r="140" spans="4:5" ht="9.75">
      <c r="D140" s="106"/>
      <c r="E140" s="106"/>
    </row>
    <row r="141" spans="4:5" ht="9.75">
      <c r="D141" s="106"/>
      <c r="E141" s="106"/>
    </row>
    <row r="142" spans="4:5" ht="9.75">
      <c r="D142" s="106"/>
      <c r="E142" s="106"/>
    </row>
    <row r="143" spans="4:5" ht="9.75">
      <c r="D143" s="106"/>
      <c r="E143" s="106"/>
    </row>
    <row r="144" spans="4:5" ht="9.75">
      <c r="D144" s="106"/>
      <c r="E144" s="106"/>
    </row>
    <row r="145" spans="4:5" ht="9.75">
      <c r="D145" s="106"/>
      <c r="E145" s="106"/>
    </row>
    <row r="146" spans="4:5" ht="9.75">
      <c r="D146" s="106"/>
      <c r="E146" s="106"/>
    </row>
    <row r="147" spans="4:5" ht="9.75">
      <c r="D147" s="106"/>
      <c r="E147" s="106"/>
    </row>
    <row r="148" spans="4:5" ht="9.75">
      <c r="D148" s="106"/>
      <c r="E148" s="106"/>
    </row>
    <row r="149" spans="4:5" ht="9.75">
      <c r="D149" s="106"/>
      <c r="E149" s="106"/>
    </row>
    <row r="150" spans="4:5" ht="9.75">
      <c r="D150" s="106"/>
      <c r="E150" s="106"/>
    </row>
    <row r="151" spans="4:5" ht="9.75">
      <c r="D151" s="106"/>
      <c r="E151" s="106"/>
    </row>
    <row r="152" spans="4:5" ht="9.75">
      <c r="D152" s="106"/>
      <c r="E152" s="106"/>
    </row>
    <row r="153" spans="4:5" ht="9.75">
      <c r="D153" s="106"/>
      <c r="E153" s="106"/>
    </row>
    <row r="154" spans="4:5" ht="9.75">
      <c r="D154" s="106"/>
      <c r="E154" s="106"/>
    </row>
    <row r="155" spans="4:5" ht="9.75">
      <c r="D155" s="106"/>
      <c r="E155" s="106"/>
    </row>
    <row r="156" spans="4:5" ht="9.75">
      <c r="D156" s="106"/>
      <c r="E156" s="106"/>
    </row>
    <row r="157" spans="4:5" ht="9.75">
      <c r="D157" s="106"/>
      <c r="E157" s="106"/>
    </row>
    <row r="158" spans="4:5" ht="9.75">
      <c r="D158" s="106"/>
      <c r="E158" s="106"/>
    </row>
    <row r="159" spans="4:5" ht="9.75">
      <c r="D159" s="106"/>
      <c r="E159" s="106"/>
    </row>
    <row r="160" spans="4:5" ht="9.75">
      <c r="D160" s="106"/>
      <c r="E160" s="106"/>
    </row>
    <row r="161" spans="4:5" ht="9.75">
      <c r="D161" s="106"/>
      <c r="E161" s="106"/>
    </row>
    <row r="162" spans="4:5" ht="9.75">
      <c r="D162" s="106"/>
      <c r="E162" s="106"/>
    </row>
    <row r="163" spans="4:5" ht="9.75">
      <c r="D163" s="106"/>
      <c r="E163" s="106"/>
    </row>
    <row r="164" spans="4:5" ht="9.75">
      <c r="D164" s="106"/>
      <c r="E164" s="106"/>
    </row>
    <row r="165" spans="4:5" ht="9.75">
      <c r="D165" s="106"/>
      <c r="E165" s="106"/>
    </row>
    <row r="166" spans="4:5" ht="9.75">
      <c r="D166" s="106"/>
      <c r="E166" s="106"/>
    </row>
    <row r="167" spans="4:5" ht="9.75">
      <c r="D167" s="106"/>
      <c r="E167" s="106"/>
    </row>
    <row r="168" spans="4:5" ht="9.75">
      <c r="D168" s="106"/>
      <c r="E168" s="106"/>
    </row>
    <row r="169" spans="4:5" ht="9.75">
      <c r="D169" s="106"/>
      <c r="E169" s="106"/>
    </row>
    <row r="170" spans="4:5" ht="9.75">
      <c r="D170" s="106"/>
      <c r="E170" s="106"/>
    </row>
    <row r="171" spans="4:5" ht="9.75">
      <c r="D171" s="106"/>
      <c r="E171" s="106"/>
    </row>
    <row r="172" spans="4:5" ht="9.75">
      <c r="D172" s="106"/>
      <c r="E172" s="106"/>
    </row>
    <row r="173" spans="4:5" ht="9.75">
      <c r="D173" s="106"/>
      <c r="E173" s="106"/>
    </row>
    <row r="174" spans="4:5" ht="9.75">
      <c r="D174" s="106"/>
      <c r="E174" s="106"/>
    </row>
    <row r="175" spans="4:5" ht="9.75">
      <c r="D175" s="106"/>
      <c r="E175" s="106"/>
    </row>
    <row r="176" spans="4:5" ht="9.75">
      <c r="D176" s="106"/>
      <c r="E176" s="106"/>
    </row>
    <row r="177" spans="4:5" ht="9.75">
      <c r="D177" s="106"/>
      <c r="E177" s="106"/>
    </row>
    <row r="178" spans="4:5" ht="9.75">
      <c r="D178" s="106"/>
      <c r="E178" s="106"/>
    </row>
    <row r="179" spans="4:5" ht="9.75">
      <c r="D179" s="106"/>
      <c r="E179" s="106"/>
    </row>
    <row r="180" spans="4:5" ht="9.75">
      <c r="D180" s="106"/>
      <c r="E180" s="106"/>
    </row>
    <row r="181" spans="4:5" ht="9.75">
      <c r="D181" s="106"/>
      <c r="E181" s="106"/>
    </row>
    <row r="182" spans="4:5" ht="9.75">
      <c r="D182" s="106"/>
      <c r="E182" s="106"/>
    </row>
    <row r="183" spans="4:5" ht="9.75">
      <c r="D183" s="106"/>
      <c r="E183" s="106"/>
    </row>
    <row r="184" spans="4:5" ht="9.75">
      <c r="D184" s="106"/>
      <c r="E184" s="106"/>
    </row>
    <row r="185" spans="4:5" ht="9.75">
      <c r="D185" s="106"/>
      <c r="E185" s="106"/>
    </row>
    <row r="186" spans="4:5" ht="9.75">
      <c r="D186" s="106"/>
      <c r="E186" s="106"/>
    </row>
    <row r="187" spans="4:5" ht="9.75">
      <c r="D187" s="106"/>
      <c r="E187" s="106"/>
    </row>
    <row r="188" spans="4:5" ht="9.75">
      <c r="D188" s="106"/>
      <c r="E188" s="106"/>
    </row>
    <row r="189" spans="4:5" ht="9.75">
      <c r="D189" s="106"/>
      <c r="E189" s="106"/>
    </row>
    <row r="190" spans="4:5" ht="9.75">
      <c r="D190" s="106"/>
      <c r="E190" s="106"/>
    </row>
    <row r="191" spans="4:5" ht="9.75">
      <c r="D191" s="106"/>
      <c r="E191" s="106"/>
    </row>
    <row r="192" spans="4:5" ht="9.75">
      <c r="D192" s="106"/>
      <c r="E192" s="106"/>
    </row>
    <row r="193" spans="4:5" ht="9.75">
      <c r="D193" s="106"/>
      <c r="E193" s="106"/>
    </row>
    <row r="194" spans="4:5" ht="9.75">
      <c r="D194" s="106"/>
      <c r="E194" s="106"/>
    </row>
    <row r="195" spans="4:5" ht="9.75">
      <c r="D195" s="106"/>
      <c r="E195" s="106"/>
    </row>
    <row r="196" spans="4:5" ht="9.75">
      <c r="D196" s="106"/>
      <c r="E196" s="106"/>
    </row>
    <row r="197" spans="4:5" ht="9.75">
      <c r="D197" s="106"/>
      <c r="E197" s="106"/>
    </row>
    <row r="198" spans="4:5" ht="9.75">
      <c r="D198" s="106"/>
      <c r="E198" s="106"/>
    </row>
    <row r="199" spans="4:5" ht="9.75">
      <c r="D199" s="106"/>
      <c r="E199" s="106"/>
    </row>
    <row r="200" spans="4:5" ht="9.75">
      <c r="D200" s="106"/>
      <c r="E200" s="106"/>
    </row>
    <row r="201" spans="4:5" ht="9.75">
      <c r="D201" s="106"/>
      <c r="E201" s="106"/>
    </row>
  </sheetData>
  <sheetProtection sheet="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201"/>
  <sheetViews>
    <sheetView showGridLines="0" zoomScalePageLayoutView="0" workbookViewId="0" topLeftCell="C1">
      <selection activeCell="A7" sqref="A7:B8"/>
    </sheetView>
  </sheetViews>
  <sheetFormatPr defaultColWidth="9.140625" defaultRowHeight="12.75"/>
  <cols>
    <col min="1" max="1" width="5.140625" style="92" customWidth="1"/>
    <col min="2" max="2" width="42.57421875" style="93" customWidth="1"/>
    <col min="3" max="3" width="4.7109375" style="94" customWidth="1"/>
    <col min="4" max="5" width="12.8515625" style="92" customWidth="1"/>
    <col min="6" max="6" width="1.421875" style="92" customWidth="1"/>
    <col min="7" max="7" width="12.8515625" style="92" customWidth="1"/>
    <col min="8" max="16384" width="9.140625" style="92" customWidth="1"/>
  </cols>
  <sheetData>
    <row r="1" spans="1:7" s="95" customFormat="1" ht="10.5" customHeight="1">
      <c r="A1" s="311" t="s">
        <v>877</v>
      </c>
      <c r="B1" s="311"/>
      <c r="C1" s="311"/>
      <c r="D1" s="311"/>
      <c r="E1" s="311"/>
      <c r="F1" s="311"/>
      <c r="G1" s="311"/>
    </row>
    <row r="2" spans="1:7" s="95" customFormat="1" ht="15" customHeight="1">
      <c r="A2" s="312" t="s">
        <v>129</v>
      </c>
      <c r="B2" s="312"/>
      <c r="C2" s="313"/>
      <c r="D2" s="313"/>
      <c r="E2" s="313"/>
      <c r="F2" s="313"/>
      <c r="G2" s="313"/>
    </row>
    <row r="3" spans="1:7" ht="15" customHeight="1">
      <c r="A3" s="312" t="s">
        <v>130</v>
      </c>
      <c r="B3" s="312"/>
      <c r="C3" s="313"/>
      <c r="D3" s="313"/>
      <c r="E3" s="313"/>
      <c r="F3" s="313"/>
      <c r="G3" s="313"/>
    </row>
    <row r="4" spans="1:7" ht="15.75">
      <c r="A4" s="312" t="s">
        <v>131</v>
      </c>
      <c r="B4" s="312"/>
      <c r="C4" s="299" t="str">
        <f>IF(ISBLANK(Polročná_správa!B12),"  ",Polročná_správa!B12)</f>
        <v>CHEMINVEST, a. s.</v>
      </c>
      <c r="D4" s="299"/>
      <c r="E4" s="299"/>
      <c r="F4" s="299"/>
      <c r="G4" s="299"/>
    </row>
    <row r="5" spans="1:32" ht="15.75">
      <c r="A5" s="314" t="s">
        <v>6</v>
      </c>
      <c r="B5" s="314"/>
      <c r="C5" s="299" t="str">
        <f>IF(ISBLANK(Polročná_správa!E6),"  ",Polročná_správa!E6)</f>
        <v>00677957</v>
      </c>
      <c r="D5" s="299"/>
      <c r="E5" s="299"/>
      <c r="F5" s="299"/>
      <c r="G5" s="299"/>
      <c r="H5" s="96"/>
      <c r="I5" s="96"/>
      <c r="J5" s="96"/>
      <c r="K5" s="96"/>
      <c r="L5" s="96"/>
      <c r="M5" s="96"/>
      <c r="N5" s="96"/>
      <c r="O5" s="96"/>
      <c r="P5" s="96"/>
      <c r="Q5" s="96"/>
      <c r="R5" s="96"/>
      <c r="S5" s="96"/>
      <c r="T5" s="96"/>
      <c r="U5" s="96"/>
      <c r="V5" s="96"/>
      <c r="W5" s="96"/>
      <c r="X5" s="96"/>
      <c r="Y5" s="96"/>
      <c r="Z5" s="96"/>
      <c r="AA5" s="96"/>
      <c r="AB5" s="96"/>
      <c r="AC5" s="96"/>
      <c r="AD5" s="96"/>
      <c r="AE5" s="96"/>
      <c r="AF5" s="96"/>
    </row>
    <row r="6" spans="1:7" ht="11.25" customHeight="1">
      <c r="A6" s="97"/>
      <c r="B6" s="98"/>
      <c r="C6" s="99"/>
      <c r="D6" s="97"/>
      <c r="E6" s="97"/>
      <c r="F6" s="97"/>
      <c r="G6" s="97"/>
    </row>
    <row r="7" spans="1:7" ht="12.75" customHeight="1">
      <c r="A7" s="315" t="s">
        <v>873</v>
      </c>
      <c r="B7" s="315"/>
      <c r="C7" s="315" t="s">
        <v>874</v>
      </c>
      <c r="D7" s="369" t="s">
        <v>875</v>
      </c>
      <c r="E7" s="369" t="s">
        <v>878</v>
      </c>
      <c r="F7" s="178"/>
      <c r="G7" s="369" t="s">
        <v>879</v>
      </c>
    </row>
    <row r="8" spans="1:7" ht="35.25" customHeight="1">
      <c r="A8" s="315"/>
      <c r="B8" s="315"/>
      <c r="C8" s="315"/>
      <c r="D8" s="369"/>
      <c r="E8" s="369" t="s">
        <v>138</v>
      </c>
      <c r="F8" s="179"/>
      <c r="G8" s="369" t="s">
        <v>138</v>
      </c>
    </row>
    <row r="9" spans="1:7" ht="9.75">
      <c r="A9" s="370"/>
      <c r="B9" s="370"/>
      <c r="C9" s="172"/>
      <c r="D9" s="173"/>
      <c r="E9" s="173"/>
      <c r="F9" s="180"/>
      <c r="G9" s="173"/>
    </row>
    <row r="10" spans="1:7" ht="9.75">
      <c r="A10" s="370"/>
      <c r="B10" s="370"/>
      <c r="C10" s="172"/>
      <c r="D10" s="165"/>
      <c r="E10" s="165"/>
      <c r="F10" s="181"/>
      <c r="G10" s="165"/>
    </row>
    <row r="11" spans="1:7" ht="9.75">
      <c r="A11" s="370"/>
      <c r="B11" s="370"/>
      <c r="C11" s="172"/>
      <c r="D11" s="173"/>
      <c r="E11" s="173"/>
      <c r="F11" s="180"/>
      <c r="G11" s="173"/>
    </row>
    <row r="12" spans="1:7" ht="9.75">
      <c r="A12" s="370"/>
      <c r="B12" s="370"/>
      <c r="C12" s="172"/>
      <c r="D12" s="173"/>
      <c r="E12" s="173"/>
      <c r="F12" s="180"/>
      <c r="G12" s="173"/>
    </row>
    <row r="13" spans="1:7" ht="9.75">
      <c r="A13" s="370"/>
      <c r="B13" s="370"/>
      <c r="C13" s="172"/>
      <c r="D13" s="165"/>
      <c r="E13" s="165"/>
      <c r="F13" s="181"/>
      <c r="G13" s="165"/>
    </row>
    <row r="14" spans="1:7" ht="9.75">
      <c r="A14" s="370"/>
      <c r="B14" s="370"/>
      <c r="C14" s="172"/>
      <c r="D14" s="165"/>
      <c r="E14" s="165"/>
      <c r="F14" s="181"/>
      <c r="G14" s="165"/>
    </row>
    <row r="15" spans="1:7" ht="9.75">
      <c r="A15" s="370"/>
      <c r="B15" s="370"/>
      <c r="C15" s="172"/>
      <c r="D15" s="165"/>
      <c r="E15" s="165"/>
      <c r="F15" s="181"/>
      <c r="G15" s="165"/>
    </row>
    <row r="16" spans="1:7" ht="9.75">
      <c r="A16" s="370"/>
      <c r="B16" s="370"/>
      <c r="C16" s="172"/>
      <c r="D16" s="165"/>
      <c r="E16" s="165"/>
      <c r="F16" s="181"/>
      <c r="G16" s="165"/>
    </row>
    <row r="17" spans="1:7" ht="9.75">
      <c r="A17" s="370"/>
      <c r="B17" s="370"/>
      <c r="C17" s="172"/>
      <c r="D17" s="165"/>
      <c r="E17" s="165"/>
      <c r="F17" s="181"/>
      <c r="G17" s="165"/>
    </row>
    <row r="18" spans="1:7" ht="9.75">
      <c r="A18" s="370"/>
      <c r="B18" s="370"/>
      <c r="C18" s="172"/>
      <c r="D18" s="165"/>
      <c r="E18" s="165"/>
      <c r="F18" s="181"/>
      <c r="G18" s="165"/>
    </row>
    <row r="19" spans="1:7" ht="9.75">
      <c r="A19" s="370"/>
      <c r="B19" s="370"/>
      <c r="C19" s="172"/>
      <c r="D19" s="165"/>
      <c r="E19" s="165"/>
      <c r="F19" s="181"/>
      <c r="G19" s="165"/>
    </row>
    <row r="20" spans="1:7" ht="9.75">
      <c r="A20" s="370"/>
      <c r="B20" s="370"/>
      <c r="C20" s="172"/>
      <c r="D20" s="165"/>
      <c r="E20" s="165"/>
      <c r="F20" s="181"/>
      <c r="G20" s="165"/>
    </row>
    <row r="21" spans="1:7" ht="9.75">
      <c r="A21" s="370"/>
      <c r="B21" s="370"/>
      <c r="C21" s="172"/>
      <c r="D21" s="173"/>
      <c r="E21" s="173"/>
      <c r="F21" s="180"/>
      <c r="G21" s="173"/>
    </row>
    <row r="22" spans="1:7" ht="9.75">
      <c r="A22" s="370"/>
      <c r="B22" s="370"/>
      <c r="C22" s="172"/>
      <c r="D22" s="165"/>
      <c r="E22" s="165"/>
      <c r="F22" s="181"/>
      <c r="G22" s="165"/>
    </row>
    <row r="23" spans="1:7" ht="9.75">
      <c r="A23" s="370"/>
      <c r="B23" s="370"/>
      <c r="C23" s="172"/>
      <c r="D23" s="165"/>
      <c r="E23" s="165"/>
      <c r="F23" s="181"/>
      <c r="G23" s="165"/>
    </row>
    <row r="24" spans="1:7" ht="9.75">
      <c r="A24" s="370"/>
      <c r="B24" s="370"/>
      <c r="C24" s="172"/>
      <c r="D24" s="165"/>
      <c r="E24" s="165"/>
      <c r="F24" s="181"/>
      <c r="G24" s="165"/>
    </row>
    <row r="25" spans="1:7" ht="9.75">
      <c r="A25" s="370"/>
      <c r="B25" s="370"/>
      <c r="C25" s="172"/>
      <c r="D25" s="165"/>
      <c r="E25" s="165"/>
      <c r="F25" s="181"/>
      <c r="G25" s="165"/>
    </row>
    <row r="26" spans="1:7" ht="9.75">
      <c r="A26" s="370"/>
      <c r="B26" s="370"/>
      <c r="C26" s="172"/>
      <c r="D26" s="165"/>
      <c r="E26" s="165"/>
      <c r="F26" s="181"/>
      <c r="G26" s="165"/>
    </row>
    <row r="27" spans="1:7" ht="9.75">
      <c r="A27" s="370"/>
      <c r="B27" s="370"/>
      <c r="C27" s="172"/>
      <c r="D27" s="165"/>
      <c r="E27" s="165"/>
      <c r="F27" s="181"/>
      <c r="G27" s="165"/>
    </row>
    <row r="28" spans="1:7" ht="9.75">
      <c r="A28" s="370"/>
      <c r="B28" s="370"/>
      <c r="C28" s="172"/>
      <c r="D28" s="165"/>
      <c r="E28" s="165"/>
      <c r="F28" s="181"/>
      <c r="G28" s="165"/>
    </row>
    <row r="29" spans="1:7" ht="9.75">
      <c r="A29" s="370"/>
      <c r="B29" s="370"/>
      <c r="C29" s="172"/>
      <c r="D29" s="165"/>
      <c r="E29" s="165"/>
      <c r="F29" s="181"/>
      <c r="G29" s="165"/>
    </row>
    <row r="30" spans="1:7" ht="9.75">
      <c r="A30" s="370"/>
      <c r="B30" s="370"/>
      <c r="C30" s="172"/>
      <c r="D30" s="165"/>
      <c r="E30" s="165"/>
      <c r="F30" s="181"/>
      <c r="G30" s="165"/>
    </row>
    <row r="31" spans="1:7" ht="9.75">
      <c r="A31" s="370"/>
      <c r="B31" s="370"/>
      <c r="C31" s="172"/>
      <c r="D31" s="173"/>
      <c r="E31" s="173"/>
      <c r="F31" s="180"/>
      <c r="G31" s="173"/>
    </row>
    <row r="32" spans="1:7" ht="9.75">
      <c r="A32" s="370"/>
      <c r="B32" s="370"/>
      <c r="C32" s="172"/>
      <c r="D32" s="165"/>
      <c r="E32" s="165"/>
      <c r="F32" s="181"/>
      <c r="G32" s="165"/>
    </row>
    <row r="33" spans="1:7" ht="9.75">
      <c r="A33" s="370"/>
      <c r="B33" s="370"/>
      <c r="C33" s="172"/>
      <c r="D33" s="165"/>
      <c r="E33" s="165"/>
      <c r="F33" s="181"/>
      <c r="G33" s="165"/>
    </row>
    <row r="34" spans="1:7" ht="9.75">
      <c r="A34" s="370"/>
      <c r="B34" s="370"/>
      <c r="C34" s="172"/>
      <c r="D34" s="165"/>
      <c r="E34" s="165"/>
      <c r="F34" s="181"/>
      <c r="G34" s="165"/>
    </row>
    <row r="35" spans="1:7" ht="12.75" customHeight="1">
      <c r="A35" s="370"/>
      <c r="B35" s="370"/>
      <c r="C35" s="172"/>
      <c r="D35" s="165"/>
      <c r="E35" s="165"/>
      <c r="F35" s="181"/>
      <c r="G35" s="165"/>
    </row>
    <row r="36" spans="1:7" ht="12.75" customHeight="1">
      <c r="A36" s="370"/>
      <c r="B36" s="370"/>
      <c r="C36" s="172"/>
      <c r="D36" s="165"/>
      <c r="E36" s="165"/>
      <c r="F36" s="181"/>
      <c r="G36" s="165"/>
    </row>
    <row r="37" spans="1:7" ht="12.75" customHeight="1">
      <c r="A37" s="370"/>
      <c r="B37" s="370"/>
      <c r="C37" s="172"/>
      <c r="D37" s="165"/>
      <c r="E37" s="165"/>
      <c r="F37" s="181"/>
      <c r="G37" s="165"/>
    </row>
    <row r="38" spans="1:7" ht="12.75" customHeight="1">
      <c r="A38" s="370"/>
      <c r="B38" s="370"/>
      <c r="C38" s="172"/>
      <c r="D38" s="165"/>
      <c r="E38" s="165"/>
      <c r="F38" s="181"/>
      <c r="G38" s="165"/>
    </row>
    <row r="39" spans="1:7" ht="12.75" customHeight="1">
      <c r="A39" s="370"/>
      <c r="B39" s="370"/>
      <c r="C39" s="172"/>
      <c r="D39" s="165"/>
      <c r="E39" s="165"/>
      <c r="F39" s="181"/>
      <c r="G39" s="165"/>
    </row>
    <row r="40" spans="1:7" ht="12.75" customHeight="1">
      <c r="A40" s="370"/>
      <c r="B40" s="370"/>
      <c r="C40" s="172"/>
      <c r="D40" s="173"/>
      <c r="E40" s="173"/>
      <c r="F40" s="180"/>
      <c r="G40" s="173"/>
    </row>
    <row r="41" spans="1:7" ht="9.75">
      <c r="A41" s="370"/>
      <c r="B41" s="370"/>
      <c r="C41" s="172"/>
      <c r="D41" s="173"/>
      <c r="E41" s="173"/>
      <c r="F41" s="180"/>
      <c r="G41" s="173"/>
    </row>
    <row r="42" spans="1:7" ht="9.75">
      <c r="A42" s="370"/>
      <c r="B42" s="370"/>
      <c r="C42" s="172"/>
      <c r="D42" s="165"/>
      <c r="E42" s="165"/>
      <c r="F42" s="181"/>
      <c r="G42" s="165"/>
    </row>
    <row r="43" spans="1:7" ht="9.75">
      <c r="A43" s="370"/>
      <c r="B43" s="370"/>
      <c r="C43" s="172"/>
      <c r="D43" s="165"/>
      <c r="E43" s="165"/>
      <c r="F43" s="181"/>
      <c r="G43" s="165"/>
    </row>
    <row r="44" spans="1:7" ht="9.75">
      <c r="A44" s="370"/>
      <c r="B44" s="370"/>
      <c r="C44" s="172"/>
      <c r="D44" s="165"/>
      <c r="E44" s="165"/>
      <c r="F44" s="181"/>
      <c r="G44" s="165"/>
    </row>
    <row r="45" spans="1:7" ht="9.75">
      <c r="A45" s="370"/>
      <c r="B45" s="370"/>
      <c r="C45" s="172"/>
      <c r="D45" s="165"/>
      <c r="E45" s="165"/>
      <c r="F45" s="181"/>
      <c r="G45" s="165"/>
    </row>
    <row r="46" spans="1:7" ht="9.75">
      <c r="A46" s="370"/>
      <c r="B46" s="370"/>
      <c r="C46" s="172"/>
      <c r="D46" s="165"/>
      <c r="E46" s="165"/>
      <c r="F46" s="181"/>
      <c r="G46" s="165"/>
    </row>
    <row r="47" spans="1:7" ht="9.75">
      <c r="A47" s="370"/>
      <c r="B47" s="370"/>
      <c r="C47" s="172"/>
      <c r="D47" s="165"/>
      <c r="E47" s="165"/>
      <c r="F47" s="181"/>
      <c r="G47" s="165"/>
    </row>
    <row r="48" spans="1:7" ht="9.75">
      <c r="A48" s="370"/>
      <c r="B48" s="370"/>
      <c r="C48" s="172"/>
      <c r="D48" s="165"/>
      <c r="E48" s="165"/>
      <c r="F48" s="181"/>
      <c r="G48" s="165"/>
    </row>
    <row r="49" spans="1:7" ht="9.75">
      <c r="A49" s="370"/>
      <c r="B49" s="370"/>
      <c r="C49" s="172"/>
      <c r="D49" s="173"/>
      <c r="E49" s="173"/>
      <c r="F49" s="180"/>
      <c r="G49" s="173"/>
    </row>
    <row r="50" spans="1:7" ht="9.75">
      <c r="A50" s="370"/>
      <c r="B50" s="370"/>
      <c r="C50" s="172"/>
      <c r="D50" s="165"/>
      <c r="E50" s="165"/>
      <c r="F50" s="181"/>
      <c r="G50" s="165"/>
    </row>
    <row r="51" spans="1:7" ht="9.75">
      <c r="A51" s="370"/>
      <c r="B51" s="370"/>
      <c r="C51" s="172"/>
      <c r="D51" s="165"/>
      <c r="E51" s="165"/>
      <c r="F51" s="181"/>
      <c r="G51" s="165"/>
    </row>
    <row r="52" spans="1:7" ht="9.75">
      <c r="A52" s="370"/>
      <c r="B52" s="370"/>
      <c r="C52" s="172"/>
      <c r="D52" s="165"/>
      <c r="E52" s="165"/>
      <c r="F52" s="181"/>
      <c r="G52" s="165"/>
    </row>
    <row r="53" spans="1:7" ht="9.75">
      <c r="A53" s="370"/>
      <c r="B53" s="370"/>
      <c r="C53" s="172"/>
      <c r="D53" s="165"/>
      <c r="E53" s="165"/>
      <c r="F53" s="181"/>
      <c r="G53" s="165"/>
    </row>
    <row r="54" spans="1:7" ht="12.75" customHeight="1">
      <c r="A54" s="370"/>
      <c r="B54" s="370"/>
      <c r="C54" s="172"/>
      <c r="D54" s="165"/>
      <c r="E54" s="165"/>
      <c r="F54" s="181"/>
      <c r="G54" s="165"/>
    </row>
    <row r="55" spans="1:7" ht="12.75" customHeight="1">
      <c r="A55" s="370"/>
      <c r="B55" s="370"/>
      <c r="C55" s="172"/>
      <c r="D55" s="165"/>
      <c r="E55" s="165"/>
      <c r="F55" s="181"/>
      <c r="G55" s="165"/>
    </row>
    <row r="56" spans="1:7" ht="12.75" customHeight="1">
      <c r="A56" s="370"/>
      <c r="B56" s="370"/>
      <c r="C56" s="172"/>
      <c r="D56" s="173"/>
      <c r="E56" s="173"/>
      <c r="F56" s="180"/>
      <c r="G56" s="173"/>
    </row>
    <row r="57" spans="1:7" ht="12.75" customHeight="1">
      <c r="A57" s="370"/>
      <c r="B57" s="370"/>
      <c r="C57" s="172"/>
      <c r="D57" s="165"/>
      <c r="E57" s="165"/>
      <c r="F57" s="181"/>
      <c r="G57" s="165"/>
    </row>
    <row r="58" spans="1:7" ht="12.75" customHeight="1">
      <c r="A58" s="370"/>
      <c r="B58" s="370"/>
      <c r="C58" s="172"/>
      <c r="D58" s="165"/>
      <c r="E58" s="165"/>
      <c r="F58" s="181"/>
      <c r="G58" s="165"/>
    </row>
    <row r="59" spans="1:7" ht="12.75" customHeight="1">
      <c r="A59" s="370"/>
      <c r="B59" s="370"/>
      <c r="C59" s="172"/>
      <c r="D59" s="165"/>
      <c r="E59" s="165"/>
      <c r="F59" s="181"/>
      <c r="G59" s="165"/>
    </row>
    <row r="60" spans="1:7" ht="12.75" customHeight="1">
      <c r="A60" s="370"/>
      <c r="B60" s="370"/>
      <c r="C60" s="172"/>
      <c r="D60" s="165"/>
      <c r="E60" s="165"/>
      <c r="F60" s="181"/>
      <c r="G60" s="165"/>
    </row>
    <row r="61" spans="1:7" ht="12.75" customHeight="1">
      <c r="A61" s="370"/>
      <c r="B61" s="370"/>
      <c r="C61" s="172"/>
      <c r="D61" s="165"/>
      <c r="E61" s="165"/>
      <c r="F61" s="181"/>
      <c r="G61" s="165"/>
    </row>
    <row r="62" spans="1:7" ht="12.75" customHeight="1">
      <c r="A62" s="370"/>
      <c r="B62" s="370"/>
      <c r="C62" s="172"/>
      <c r="D62" s="165"/>
      <c r="E62" s="165"/>
      <c r="F62" s="181"/>
      <c r="G62" s="165"/>
    </row>
    <row r="63" spans="1:7" ht="12.75" customHeight="1">
      <c r="A63" s="370"/>
      <c r="B63" s="370"/>
      <c r="C63" s="172"/>
      <c r="D63" s="165"/>
      <c r="E63" s="165"/>
      <c r="F63" s="181"/>
      <c r="G63" s="165"/>
    </row>
    <row r="64" spans="1:7" ht="12.75" customHeight="1">
      <c r="A64" s="370"/>
      <c r="B64" s="370"/>
      <c r="C64" s="172"/>
      <c r="D64" s="173"/>
      <c r="E64" s="173"/>
      <c r="F64" s="180"/>
      <c r="G64" s="173"/>
    </row>
    <row r="65" spans="1:7" ht="12.75" customHeight="1">
      <c r="A65" s="370"/>
      <c r="B65" s="370"/>
      <c r="C65" s="172"/>
      <c r="D65" s="165"/>
      <c r="E65" s="165"/>
      <c r="F65" s="181"/>
      <c r="G65" s="165"/>
    </row>
    <row r="66" spans="1:7" ht="12.75" customHeight="1">
      <c r="A66" s="370"/>
      <c r="B66" s="370"/>
      <c r="C66" s="172"/>
      <c r="D66" s="165"/>
      <c r="E66" s="165"/>
      <c r="F66" s="181"/>
      <c r="G66" s="165"/>
    </row>
    <row r="67" spans="1:7" ht="12.75" customHeight="1">
      <c r="A67" s="370"/>
      <c r="B67" s="370"/>
      <c r="C67" s="172"/>
      <c r="D67" s="165"/>
      <c r="E67" s="165"/>
      <c r="F67" s="181"/>
      <c r="G67" s="165"/>
    </row>
    <row r="68" spans="1:7" ht="12.75" customHeight="1">
      <c r="A68" s="370"/>
      <c r="B68" s="370"/>
      <c r="C68" s="172"/>
      <c r="D68" s="165"/>
      <c r="E68" s="165"/>
      <c r="F68" s="181"/>
      <c r="G68" s="165"/>
    </row>
    <row r="69" spans="1:7" ht="12.75" customHeight="1">
      <c r="A69" s="370"/>
      <c r="B69" s="370"/>
      <c r="C69" s="172"/>
      <c r="D69" s="165"/>
      <c r="E69" s="165"/>
      <c r="F69" s="181"/>
      <c r="G69" s="165"/>
    </row>
    <row r="70" spans="1:7" ht="12.75" customHeight="1">
      <c r="A70" s="370"/>
      <c r="B70" s="370"/>
      <c r="C70" s="172"/>
      <c r="D70" s="173"/>
      <c r="E70" s="173"/>
      <c r="F70" s="180"/>
      <c r="G70" s="173"/>
    </row>
    <row r="71" spans="1:7" ht="12.75" customHeight="1">
      <c r="A71" s="370"/>
      <c r="B71" s="370"/>
      <c r="C71" s="172"/>
      <c r="D71" s="165"/>
      <c r="E71" s="165"/>
      <c r="F71" s="181"/>
      <c r="G71" s="165"/>
    </row>
    <row r="72" spans="1:7" ht="12.75" customHeight="1">
      <c r="A72" s="370"/>
      <c r="B72" s="370"/>
      <c r="C72" s="172"/>
      <c r="D72" s="165"/>
      <c r="E72" s="165"/>
      <c r="F72" s="181"/>
      <c r="G72" s="165"/>
    </row>
    <row r="73" spans="1:7" ht="9.75">
      <c r="A73" s="370"/>
      <c r="B73" s="370"/>
      <c r="C73" s="172"/>
      <c r="D73" s="173"/>
      <c r="E73" s="173"/>
      <c r="F73" s="180"/>
      <c r="G73" s="173"/>
    </row>
    <row r="74" spans="1:7" ht="9.75">
      <c r="A74" s="170"/>
      <c r="B74" s="174"/>
      <c r="C74" s="175"/>
      <c r="D74" s="176"/>
      <c r="E74" s="176"/>
      <c r="F74" s="176"/>
      <c r="G74" s="176"/>
    </row>
    <row r="75" spans="1:7" ht="9.75">
      <c r="A75" s="170"/>
      <c r="B75" s="177"/>
      <c r="C75" s="175"/>
      <c r="D75" s="176"/>
      <c r="E75" s="176"/>
      <c r="F75" s="176"/>
      <c r="G75" s="176"/>
    </row>
    <row r="76" spans="1:7" ht="9.75">
      <c r="A76" s="170"/>
      <c r="B76" s="177"/>
      <c r="C76" s="175"/>
      <c r="D76" s="176"/>
      <c r="E76" s="176"/>
      <c r="F76" s="176"/>
      <c r="G76" s="176"/>
    </row>
    <row r="77" spans="1:7" ht="9.75">
      <c r="A77" s="170"/>
      <c r="B77" s="177"/>
      <c r="C77" s="175"/>
      <c r="D77" s="176"/>
      <c r="E77" s="176"/>
      <c r="F77" s="176"/>
      <c r="G77" s="176"/>
    </row>
    <row r="78" spans="1:7" ht="9.75">
      <c r="A78" s="170"/>
      <c r="B78" s="177"/>
      <c r="C78" s="175"/>
      <c r="D78" s="176"/>
      <c r="E78" s="176"/>
      <c r="F78" s="176"/>
      <c r="G78" s="176"/>
    </row>
    <row r="79" spans="1:7" ht="9.75">
      <c r="A79" s="170"/>
      <c r="B79" s="177"/>
      <c r="C79" s="175"/>
      <c r="D79" s="176"/>
      <c r="E79" s="176"/>
      <c r="F79" s="176"/>
      <c r="G79" s="176"/>
    </row>
    <row r="80" spans="1:7" ht="9.75">
      <c r="A80" s="170"/>
      <c r="B80" s="177"/>
      <c r="C80" s="175"/>
      <c r="D80" s="176"/>
      <c r="E80" s="176"/>
      <c r="F80" s="176"/>
      <c r="G80" s="176"/>
    </row>
    <row r="81" spans="1:7" ht="9.75">
      <c r="A81" s="170"/>
      <c r="B81" s="177"/>
      <c r="C81" s="175"/>
      <c r="D81" s="176"/>
      <c r="E81" s="176"/>
      <c r="F81" s="176"/>
      <c r="G81" s="176"/>
    </row>
    <row r="82" spans="1:7" ht="9.75">
      <c r="A82" s="170"/>
      <c r="B82" s="177"/>
      <c r="C82" s="175"/>
      <c r="D82" s="176"/>
      <c r="E82" s="176"/>
      <c r="F82" s="176"/>
      <c r="G82" s="176"/>
    </row>
    <row r="83" spans="1:7" ht="9.75">
      <c r="A83" s="170"/>
      <c r="B83" s="177"/>
      <c r="C83" s="175"/>
      <c r="D83" s="176"/>
      <c r="E83" s="176"/>
      <c r="F83" s="176"/>
      <c r="G83" s="176"/>
    </row>
    <row r="84" spans="4:7" ht="9.75">
      <c r="D84" s="106"/>
      <c r="E84" s="106"/>
      <c r="F84" s="106"/>
      <c r="G84" s="106"/>
    </row>
    <row r="85" spans="4:7" ht="9.75">
      <c r="D85" s="106"/>
      <c r="E85" s="106"/>
      <c r="F85" s="106"/>
      <c r="G85" s="106"/>
    </row>
    <row r="86" spans="4:7" ht="9.75">
      <c r="D86" s="106"/>
      <c r="E86" s="106"/>
      <c r="F86" s="106"/>
      <c r="G86" s="106"/>
    </row>
    <row r="87" spans="4:7" ht="9.75">
      <c r="D87" s="106"/>
      <c r="E87" s="106"/>
      <c r="F87" s="106"/>
      <c r="G87" s="106"/>
    </row>
    <row r="88" spans="4:7" ht="9.75">
      <c r="D88" s="106"/>
      <c r="E88" s="106"/>
      <c r="F88" s="106"/>
      <c r="G88" s="106"/>
    </row>
    <row r="89" spans="4:7" ht="9.75">
      <c r="D89" s="106"/>
      <c r="E89" s="106"/>
      <c r="F89" s="106"/>
      <c r="G89" s="106"/>
    </row>
    <row r="90" spans="4:7" ht="9.75">
      <c r="D90" s="106"/>
      <c r="E90" s="106"/>
      <c r="F90" s="106"/>
      <c r="G90" s="106"/>
    </row>
    <row r="91" spans="4:7" ht="9.75">
      <c r="D91" s="106"/>
      <c r="E91" s="106"/>
      <c r="F91" s="106"/>
      <c r="G91" s="106"/>
    </row>
    <row r="92" spans="4:7" ht="9.75">
      <c r="D92" s="106"/>
      <c r="E92" s="106"/>
      <c r="F92" s="106"/>
      <c r="G92" s="106"/>
    </row>
    <row r="93" spans="4:7" ht="9.75">
      <c r="D93" s="106"/>
      <c r="E93" s="106"/>
      <c r="F93" s="106"/>
      <c r="G93" s="106"/>
    </row>
    <row r="94" spans="4:7" ht="9.75">
      <c r="D94" s="106"/>
      <c r="E94" s="106"/>
      <c r="F94" s="106"/>
      <c r="G94" s="106"/>
    </row>
    <row r="95" spans="4:7" ht="9.75">
      <c r="D95" s="106"/>
      <c r="E95" s="106"/>
      <c r="F95" s="106"/>
      <c r="G95" s="106"/>
    </row>
    <row r="96" spans="4:7" ht="9.75">
      <c r="D96" s="106"/>
      <c r="E96" s="106"/>
      <c r="F96" s="106"/>
      <c r="G96" s="106"/>
    </row>
    <row r="97" spans="4:7" ht="9.75">
      <c r="D97" s="106"/>
      <c r="E97" s="106"/>
      <c r="F97" s="106"/>
      <c r="G97" s="106"/>
    </row>
    <row r="98" spans="4:7" ht="9.75">
      <c r="D98" s="106"/>
      <c r="E98" s="106"/>
      <c r="F98" s="106"/>
      <c r="G98" s="106"/>
    </row>
    <row r="99" spans="4:7" ht="9.75">
      <c r="D99" s="106"/>
      <c r="E99" s="106"/>
      <c r="F99" s="106"/>
      <c r="G99" s="106"/>
    </row>
    <row r="100" spans="4:7" ht="9.75">
      <c r="D100" s="106"/>
      <c r="E100" s="106"/>
      <c r="F100" s="106"/>
      <c r="G100" s="106"/>
    </row>
    <row r="101" spans="4:7" ht="9.75">
      <c r="D101" s="106"/>
      <c r="E101" s="106"/>
      <c r="F101" s="106"/>
      <c r="G101" s="106"/>
    </row>
    <row r="102" spans="4:7" ht="9.75">
      <c r="D102" s="106"/>
      <c r="E102" s="106"/>
      <c r="F102" s="106"/>
      <c r="G102" s="106"/>
    </row>
    <row r="103" spans="4:7" ht="9.75">
      <c r="D103" s="106"/>
      <c r="E103" s="106"/>
      <c r="F103" s="106"/>
      <c r="G103" s="106"/>
    </row>
    <row r="104" spans="4:7" ht="9.75">
      <c r="D104" s="106"/>
      <c r="E104" s="106"/>
      <c r="F104" s="106"/>
      <c r="G104" s="106"/>
    </row>
    <row r="105" spans="4:7" ht="9.75">
      <c r="D105" s="106"/>
      <c r="E105" s="106"/>
      <c r="F105" s="106"/>
      <c r="G105" s="106"/>
    </row>
    <row r="106" spans="4:7" ht="9.75">
      <c r="D106" s="106"/>
      <c r="E106" s="106"/>
      <c r="F106" s="106"/>
      <c r="G106" s="106"/>
    </row>
    <row r="107" spans="4:7" ht="9.75">
      <c r="D107" s="106"/>
      <c r="E107" s="106"/>
      <c r="F107" s="106"/>
      <c r="G107" s="106"/>
    </row>
    <row r="108" spans="4:7" ht="9.75">
      <c r="D108" s="106"/>
      <c r="E108" s="106"/>
      <c r="F108" s="106"/>
      <c r="G108" s="106"/>
    </row>
    <row r="109" spans="4:7" ht="9.75">
      <c r="D109" s="106"/>
      <c r="E109" s="106"/>
      <c r="F109" s="106"/>
      <c r="G109" s="106"/>
    </row>
    <row r="110" spans="4:7" ht="9.75">
      <c r="D110" s="106"/>
      <c r="E110" s="106"/>
      <c r="F110" s="106"/>
      <c r="G110" s="106"/>
    </row>
    <row r="111" spans="4:7" ht="9.75">
      <c r="D111" s="106"/>
      <c r="E111" s="106"/>
      <c r="F111" s="106"/>
      <c r="G111" s="106"/>
    </row>
    <row r="112" spans="4:7" ht="9.75">
      <c r="D112" s="106"/>
      <c r="E112" s="106"/>
      <c r="F112" s="106"/>
      <c r="G112" s="106"/>
    </row>
    <row r="113" spans="4:7" ht="9.75">
      <c r="D113" s="106"/>
      <c r="E113" s="106"/>
      <c r="F113" s="106"/>
      <c r="G113" s="106"/>
    </row>
    <row r="114" spans="4:7" ht="9.75">
      <c r="D114" s="106"/>
      <c r="E114" s="106"/>
      <c r="F114" s="106"/>
      <c r="G114" s="106"/>
    </row>
    <row r="115" spans="4:7" ht="9.75">
      <c r="D115" s="106"/>
      <c r="E115" s="106"/>
      <c r="F115" s="106"/>
      <c r="G115" s="106"/>
    </row>
    <row r="116" spans="4:7" ht="9.75">
      <c r="D116" s="106"/>
      <c r="E116" s="106"/>
      <c r="F116" s="106"/>
      <c r="G116" s="106"/>
    </row>
    <row r="117" spans="4:7" ht="9.75">
      <c r="D117" s="106"/>
      <c r="E117" s="106"/>
      <c r="F117" s="106"/>
      <c r="G117" s="106"/>
    </row>
    <row r="118" spans="4:7" ht="9.75">
      <c r="D118" s="106"/>
      <c r="E118" s="106"/>
      <c r="F118" s="106"/>
      <c r="G118" s="106"/>
    </row>
    <row r="119" spans="4:7" ht="9.75">
      <c r="D119" s="106"/>
      <c r="E119" s="106"/>
      <c r="F119" s="106"/>
      <c r="G119" s="106"/>
    </row>
    <row r="120" spans="4:7" ht="9.75">
      <c r="D120" s="106"/>
      <c r="E120" s="106"/>
      <c r="F120" s="106"/>
      <c r="G120" s="106"/>
    </row>
    <row r="121" spans="4:7" ht="9.75">
      <c r="D121" s="106"/>
      <c r="E121" s="106"/>
      <c r="F121" s="106"/>
      <c r="G121" s="106"/>
    </row>
    <row r="122" spans="4:7" ht="9.75">
      <c r="D122" s="106"/>
      <c r="E122" s="106"/>
      <c r="F122" s="106"/>
      <c r="G122" s="106"/>
    </row>
    <row r="123" spans="4:7" ht="9.75">
      <c r="D123" s="106"/>
      <c r="E123" s="106"/>
      <c r="F123" s="106"/>
      <c r="G123" s="106"/>
    </row>
    <row r="124" spans="4:7" ht="9.75">
      <c r="D124" s="106"/>
      <c r="E124" s="106"/>
      <c r="F124" s="106"/>
      <c r="G124" s="106"/>
    </row>
    <row r="125" spans="4:7" ht="9.75">
      <c r="D125" s="106"/>
      <c r="E125" s="106"/>
      <c r="F125" s="106"/>
      <c r="G125" s="106"/>
    </row>
    <row r="126" spans="4:7" ht="9.75">
      <c r="D126" s="106"/>
      <c r="E126" s="106"/>
      <c r="F126" s="106"/>
      <c r="G126" s="106"/>
    </row>
    <row r="127" spans="4:7" ht="9.75">
      <c r="D127" s="106"/>
      <c r="E127" s="106"/>
      <c r="F127" s="106"/>
      <c r="G127" s="106"/>
    </row>
    <row r="128" spans="4:7" ht="9.75">
      <c r="D128" s="106"/>
      <c r="E128" s="106"/>
      <c r="F128" s="106"/>
      <c r="G128" s="106"/>
    </row>
    <row r="129" spans="4:7" ht="9.75">
      <c r="D129" s="106"/>
      <c r="E129" s="106"/>
      <c r="F129" s="106"/>
      <c r="G129" s="106"/>
    </row>
    <row r="130" spans="4:7" ht="9.75">
      <c r="D130" s="106"/>
      <c r="E130" s="106"/>
      <c r="F130" s="106"/>
      <c r="G130" s="106"/>
    </row>
    <row r="131" spans="4:7" ht="9.75">
      <c r="D131" s="106"/>
      <c r="E131" s="106"/>
      <c r="F131" s="106"/>
      <c r="G131" s="106"/>
    </row>
    <row r="132" spans="4:7" ht="9.75">
      <c r="D132" s="106"/>
      <c r="E132" s="106"/>
      <c r="F132" s="106"/>
      <c r="G132" s="106"/>
    </row>
    <row r="133" spans="4:7" ht="9.75">
      <c r="D133" s="106"/>
      <c r="E133" s="106"/>
      <c r="F133" s="106"/>
      <c r="G133" s="106"/>
    </row>
    <row r="134" spans="4:7" ht="9.75">
      <c r="D134" s="106"/>
      <c r="E134" s="106"/>
      <c r="F134" s="106"/>
      <c r="G134" s="106"/>
    </row>
    <row r="135" spans="4:7" ht="9.75">
      <c r="D135" s="106"/>
      <c r="E135" s="106"/>
      <c r="F135" s="106"/>
      <c r="G135" s="106"/>
    </row>
    <row r="136" spans="4:7" ht="9.75">
      <c r="D136" s="106"/>
      <c r="E136" s="106"/>
      <c r="F136" s="106"/>
      <c r="G136" s="106"/>
    </row>
    <row r="137" spans="4:7" ht="9.75">
      <c r="D137" s="106"/>
      <c r="E137" s="106"/>
      <c r="F137" s="106"/>
      <c r="G137" s="106"/>
    </row>
    <row r="138" spans="4:7" ht="9.75">
      <c r="D138" s="106"/>
      <c r="E138" s="106"/>
      <c r="F138" s="106"/>
      <c r="G138" s="106"/>
    </row>
    <row r="139" spans="4:7" ht="9.75">
      <c r="D139" s="106"/>
      <c r="E139" s="106"/>
      <c r="F139" s="106"/>
      <c r="G139" s="106"/>
    </row>
    <row r="140" spans="4:7" ht="9.75">
      <c r="D140" s="106"/>
      <c r="E140" s="106"/>
      <c r="F140" s="106"/>
      <c r="G140" s="106"/>
    </row>
    <row r="141" spans="4:7" ht="9.75">
      <c r="D141" s="106"/>
      <c r="E141" s="106"/>
      <c r="F141" s="106"/>
      <c r="G141" s="106"/>
    </row>
    <row r="142" spans="4:7" ht="9.75">
      <c r="D142" s="106"/>
      <c r="E142" s="106"/>
      <c r="F142" s="106"/>
      <c r="G142" s="106"/>
    </row>
    <row r="143" spans="4:7" ht="9.75">
      <c r="D143" s="106"/>
      <c r="E143" s="106"/>
      <c r="F143" s="106"/>
      <c r="G143" s="106"/>
    </row>
    <row r="144" spans="4:7" ht="9.75">
      <c r="D144" s="106"/>
      <c r="E144" s="106"/>
      <c r="F144" s="106"/>
      <c r="G144" s="106"/>
    </row>
    <row r="145" spans="4:7" ht="9.75">
      <c r="D145" s="106"/>
      <c r="E145" s="106"/>
      <c r="F145" s="106"/>
      <c r="G145" s="106"/>
    </row>
    <row r="146" spans="4:7" ht="9.75">
      <c r="D146" s="106"/>
      <c r="E146" s="106"/>
      <c r="F146" s="106"/>
      <c r="G146" s="106"/>
    </row>
    <row r="147" spans="4:7" ht="9.75">
      <c r="D147" s="106"/>
      <c r="E147" s="106"/>
      <c r="F147" s="106"/>
      <c r="G147" s="106"/>
    </row>
    <row r="148" spans="4:7" ht="9.75">
      <c r="D148" s="106"/>
      <c r="E148" s="106"/>
      <c r="F148" s="106"/>
      <c r="G148" s="106"/>
    </row>
    <row r="149" spans="4:7" ht="9.75">
      <c r="D149" s="106"/>
      <c r="E149" s="106"/>
      <c r="F149" s="106"/>
      <c r="G149" s="106"/>
    </row>
    <row r="150" spans="4:7" ht="9.75">
      <c r="D150" s="106"/>
      <c r="E150" s="106"/>
      <c r="F150" s="106"/>
      <c r="G150" s="106"/>
    </row>
    <row r="151" spans="4:7" ht="9.75">
      <c r="D151" s="106"/>
      <c r="E151" s="106"/>
      <c r="F151" s="106"/>
      <c r="G151" s="106"/>
    </row>
    <row r="152" spans="4:7" ht="9.75">
      <c r="D152" s="106"/>
      <c r="E152" s="106"/>
      <c r="F152" s="106"/>
      <c r="G152" s="106"/>
    </row>
    <row r="153" spans="4:7" ht="9.75">
      <c r="D153" s="106"/>
      <c r="E153" s="106"/>
      <c r="F153" s="106"/>
      <c r="G153" s="106"/>
    </row>
    <row r="154" spans="4:7" ht="9.75">
      <c r="D154" s="106"/>
      <c r="E154" s="106"/>
      <c r="F154" s="106"/>
      <c r="G154" s="106"/>
    </row>
    <row r="155" spans="4:7" ht="9.75">
      <c r="D155" s="106"/>
      <c r="E155" s="106"/>
      <c r="F155" s="106"/>
      <c r="G155" s="106"/>
    </row>
    <row r="156" spans="4:7" ht="9.75">
      <c r="D156" s="106"/>
      <c r="E156" s="106"/>
      <c r="F156" s="106"/>
      <c r="G156" s="106"/>
    </row>
    <row r="157" spans="4:7" ht="9.75">
      <c r="D157" s="106"/>
      <c r="E157" s="106"/>
      <c r="F157" s="106"/>
      <c r="G157" s="106"/>
    </row>
    <row r="158" spans="4:7" ht="9.75">
      <c r="D158" s="106"/>
      <c r="E158" s="106"/>
      <c r="F158" s="106"/>
      <c r="G158" s="106"/>
    </row>
    <row r="159" spans="4:7" ht="9.75">
      <c r="D159" s="106"/>
      <c r="E159" s="106"/>
      <c r="F159" s="106"/>
      <c r="G159" s="106"/>
    </row>
    <row r="160" spans="4:7" ht="9.75">
      <c r="D160" s="106"/>
      <c r="E160" s="106"/>
      <c r="F160" s="106"/>
      <c r="G160" s="106"/>
    </row>
    <row r="161" spans="4:7" ht="9.75">
      <c r="D161" s="106"/>
      <c r="E161" s="106"/>
      <c r="F161" s="106"/>
      <c r="G161" s="106"/>
    </row>
    <row r="162" spans="4:7" ht="9.75">
      <c r="D162" s="106"/>
      <c r="E162" s="106"/>
      <c r="F162" s="106"/>
      <c r="G162" s="106"/>
    </row>
    <row r="163" spans="4:7" ht="9.75">
      <c r="D163" s="106"/>
      <c r="E163" s="106"/>
      <c r="F163" s="106"/>
      <c r="G163" s="106"/>
    </row>
    <row r="164" spans="4:7" ht="9.75">
      <c r="D164" s="106"/>
      <c r="E164" s="106"/>
      <c r="F164" s="106"/>
      <c r="G164" s="106"/>
    </row>
    <row r="165" spans="4:7" ht="9.75">
      <c r="D165" s="106"/>
      <c r="E165" s="106"/>
      <c r="F165" s="106"/>
      <c r="G165" s="106"/>
    </row>
    <row r="166" spans="4:7" ht="9.75">
      <c r="D166" s="106"/>
      <c r="E166" s="106"/>
      <c r="F166" s="106"/>
      <c r="G166" s="106"/>
    </row>
    <row r="167" spans="4:7" ht="9.75">
      <c r="D167" s="106"/>
      <c r="E167" s="106"/>
      <c r="F167" s="106"/>
      <c r="G167" s="106"/>
    </row>
    <row r="168" spans="4:7" ht="9.75">
      <c r="D168" s="106"/>
      <c r="E168" s="106"/>
      <c r="F168" s="106"/>
      <c r="G168" s="106"/>
    </row>
    <row r="169" spans="4:7" ht="9.75">
      <c r="D169" s="106"/>
      <c r="E169" s="106"/>
      <c r="F169" s="106"/>
      <c r="G169" s="106"/>
    </row>
    <row r="170" spans="4:7" ht="9.75">
      <c r="D170" s="106"/>
      <c r="E170" s="106"/>
      <c r="F170" s="106"/>
      <c r="G170" s="106"/>
    </row>
    <row r="171" spans="4:7" ht="9.75">
      <c r="D171" s="106"/>
      <c r="E171" s="106"/>
      <c r="F171" s="106"/>
      <c r="G171" s="106"/>
    </row>
    <row r="172" spans="4:7" ht="9.75">
      <c r="D172" s="106"/>
      <c r="E172" s="106"/>
      <c r="F172" s="106"/>
      <c r="G172" s="106"/>
    </row>
    <row r="173" spans="4:7" ht="9.75">
      <c r="D173" s="106"/>
      <c r="E173" s="106"/>
      <c r="F173" s="106"/>
      <c r="G173" s="106"/>
    </row>
    <row r="174" spans="4:7" ht="9.75">
      <c r="D174" s="106"/>
      <c r="E174" s="106"/>
      <c r="F174" s="106"/>
      <c r="G174" s="106"/>
    </row>
    <row r="175" spans="4:7" ht="9.75">
      <c r="D175" s="106"/>
      <c r="E175" s="106"/>
      <c r="F175" s="106"/>
      <c r="G175" s="106"/>
    </row>
    <row r="176" spans="4:7" ht="9.75">
      <c r="D176" s="106"/>
      <c r="E176" s="106"/>
      <c r="F176" s="106"/>
      <c r="G176" s="106"/>
    </row>
    <row r="177" spans="4:7" ht="9.75">
      <c r="D177" s="106"/>
      <c r="E177" s="106"/>
      <c r="F177" s="106"/>
      <c r="G177" s="106"/>
    </row>
    <row r="178" spans="4:7" ht="9.75">
      <c r="D178" s="106"/>
      <c r="E178" s="106"/>
      <c r="F178" s="106"/>
      <c r="G178" s="106"/>
    </row>
    <row r="179" spans="4:7" ht="9.75">
      <c r="D179" s="106"/>
      <c r="E179" s="106"/>
      <c r="F179" s="106"/>
      <c r="G179" s="106"/>
    </row>
    <row r="180" spans="4:7" ht="9.75">
      <c r="D180" s="106"/>
      <c r="E180" s="106"/>
      <c r="F180" s="106"/>
      <c r="G180" s="106"/>
    </row>
    <row r="181" spans="4:7" ht="9.75">
      <c r="D181" s="106"/>
      <c r="E181" s="106"/>
      <c r="F181" s="106"/>
      <c r="G181" s="106"/>
    </row>
    <row r="182" spans="4:7" ht="9.75">
      <c r="D182" s="106"/>
      <c r="E182" s="106"/>
      <c r="F182" s="106"/>
      <c r="G182" s="106"/>
    </row>
    <row r="183" spans="4:7" ht="9.75">
      <c r="D183" s="106"/>
      <c r="E183" s="106"/>
      <c r="F183" s="106"/>
      <c r="G183" s="106"/>
    </row>
    <row r="184" spans="4:7" ht="9.75">
      <c r="D184" s="106"/>
      <c r="E184" s="106"/>
      <c r="F184" s="106"/>
      <c r="G184" s="106"/>
    </row>
    <row r="185" spans="4:7" ht="9.75">
      <c r="D185" s="106"/>
      <c r="E185" s="106"/>
      <c r="F185" s="106"/>
      <c r="G185" s="106"/>
    </row>
    <row r="186" spans="4:7" ht="9.75">
      <c r="D186" s="106"/>
      <c r="E186" s="106"/>
      <c r="F186" s="106"/>
      <c r="G186" s="106"/>
    </row>
    <row r="187" spans="4:7" ht="9.75">
      <c r="D187" s="106"/>
      <c r="E187" s="106"/>
      <c r="F187" s="106"/>
      <c r="G187" s="106"/>
    </row>
    <row r="188" spans="4:7" ht="9.75">
      <c r="D188" s="106"/>
      <c r="E188" s="106"/>
      <c r="F188" s="106"/>
      <c r="G188" s="106"/>
    </row>
    <row r="189" spans="4:7" ht="9.75">
      <c r="D189" s="106"/>
      <c r="E189" s="106"/>
      <c r="F189" s="106"/>
      <c r="G189" s="106"/>
    </row>
    <row r="190" spans="4:7" ht="9.75">
      <c r="D190" s="106"/>
      <c r="E190" s="106"/>
      <c r="F190" s="106"/>
      <c r="G190" s="106"/>
    </row>
    <row r="191" spans="4:7" ht="9.75">
      <c r="D191" s="106"/>
      <c r="E191" s="106"/>
      <c r="F191" s="106"/>
      <c r="G191" s="106"/>
    </row>
    <row r="192" spans="4:7" ht="9.75">
      <c r="D192" s="106"/>
      <c r="E192" s="106"/>
      <c r="F192" s="106"/>
      <c r="G192" s="106"/>
    </row>
    <row r="193" spans="4:7" ht="9.75">
      <c r="D193" s="106"/>
      <c r="E193" s="106"/>
      <c r="F193" s="106"/>
      <c r="G193" s="106"/>
    </row>
    <row r="194" spans="4:7" ht="9.75">
      <c r="D194" s="106"/>
      <c r="E194" s="106"/>
      <c r="F194" s="106"/>
      <c r="G194" s="106"/>
    </row>
    <row r="195" spans="4:7" ht="9.75">
      <c r="D195" s="106"/>
      <c r="E195" s="106"/>
      <c r="F195" s="106"/>
      <c r="G195" s="106"/>
    </row>
    <row r="196" spans="4:7" ht="9.75">
      <c r="D196" s="106"/>
      <c r="E196" s="106"/>
      <c r="F196" s="106"/>
      <c r="G196" s="106"/>
    </row>
    <row r="197" spans="4:7" ht="9.75">
      <c r="D197" s="106"/>
      <c r="E197" s="106"/>
      <c r="F197" s="106"/>
      <c r="G197" s="106"/>
    </row>
    <row r="198" spans="4:7" ht="9.75">
      <c r="D198" s="106"/>
      <c r="E198" s="106"/>
      <c r="F198" s="106"/>
      <c r="G198" s="106"/>
    </row>
    <row r="199" spans="4:7" ht="9.75">
      <c r="D199" s="106"/>
      <c r="E199" s="106"/>
      <c r="F199" s="106"/>
      <c r="G199" s="106"/>
    </row>
    <row r="200" spans="4:7" ht="9.75">
      <c r="D200" s="106"/>
      <c r="E200" s="106"/>
      <c r="F200" s="106"/>
      <c r="G200" s="106"/>
    </row>
    <row r="201" spans="4:7" ht="9.75">
      <c r="D201" s="106"/>
      <c r="E201" s="106"/>
      <c r="F201" s="106"/>
      <c r="G201" s="106"/>
    </row>
  </sheetData>
  <sheetProtection sheet="1" formatCells="0" formatColumns="0" formatRows="0" insertColumns="0" insertRows="0"/>
  <mergeCells count="79">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G5"/>
    <mergeCell ref="A7:B8"/>
    <mergeCell ref="C7:C8"/>
    <mergeCell ref="D7:D8"/>
    <mergeCell ref="E7:E8"/>
    <mergeCell ref="G7:G8"/>
    <mergeCell ref="A1:G1"/>
    <mergeCell ref="A2:B2"/>
    <mergeCell ref="C2:G2"/>
    <mergeCell ref="A3:B3"/>
    <mergeCell ref="C3:G3"/>
    <mergeCell ref="A4:B4"/>
    <mergeCell ref="C4:G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cheminvest@outlook.com</cp:lastModifiedBy>
  <cp:lastPrinted>2022-10-19T08:40:37Z</cp:lastPrinted>
  <dcterms:created xsi:type="dcterms:W3CDTF">2002-10-09T11:25:34Z</dcterms:created>
  <dcterms:modified xsi:type="dcterms:W3CDTF">2022-10-19T08:58:10Z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AuthorEmail">
    <vt:lpwstr>ibarri@uft.sk</vt:lpwstr>
  </property>
  <property fmtid="{D5CDD505-2E9C-101B-9397-08002B2CF9AE}" pid="4" name="_AuthorEmailDisplayName">
    <vt:lpwstr>Ivan Barri</vt:lpwstr>
  </property>
  <property fmtid="{D5CDD505-2E9C-101B-9397-08002B2CF9AE}" pid="5" name="_EmailSubject">
    <vt:lpwstr>PodnikateliaROCNA SPRAVA4.xls</vt:lpwstr>
  </property>
  <property fmtid="{D5CDD505-2E9C-101B-9397-08002B2CF9AE}" pid="6" name="_ReviewingToolsShownOnce">
    <vt:lpwstr/>
  </property>
</Properties>
</file>